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360" yWindow="270" windowWidth="18735" windowHeight="12210" activeTab="1"/>
  </bookViews>
  <sheets>
    <sheet name="Všeobecné pomínky" sheetId="19" r:id="rId1"/>
    <sheet name="Stavba" sheetId="1" r:id="rId2"/>
    <sheet name="VzorPolozky" sheetId="10" state="hidden" r:id="rId3"/>
    <sheet name="Rozpočet Pol" sheetId="12" r:id="rId4"/>
    <sheet name="ZTI" sheetId="17" r:id="rId5"/>
    <sheet name="Plyn" sheetId="18" r:id="rId6"/>
    <sheet name="GHZ" sheetId="13" r:id="rId7"/>
    <sheet name="ESI" sheetId="14" r:id="rId8"/>
    <sheet name="ESL" sheetId="15" r:id="rId9"/>
    <sheet name="VZT" sheetId="16" r:id="rId10"/>
  </sheets>
  <externalReferences>
    <externalReference r:id="rId11"/>
    <externalReference r:id="rId12"/>
    <externalReference r:id="rId13"/>
  </externalReferences>
  <definedNames>
    <definedName name="_xlnm._FilterDatabase" localSheetId="5" hidden="1">Plyn!#REF!</definedName>
    <definedName name="_xlnm._FilterDatabase" localSheetId="4" hidden="1">ZTI!#REF!</definedName>
    <definedName name="CelkemDPHVypocet" localSheetId="1">Stavba!#REF!</definedName>
    <definedName name="CenaCelkem">Stavba!$G$28</definedName>
    <definedName name="CenaCelkemBezDPH" localSheetId="7">[1]Stavba!#REF!</definedName>
    <definedName name="CenaCelkemBezDPH" localSheetId="8">[1]Stavba!#REF!</definedName>
    <definedName name="CenaCelkemBezDPH" localSheetId="6">[1]Stavba!#REF!</definedName>
    <definedName name="CenaCelkemBezDPH" localSheetId="5">[1]Stavba!#REF!</definedName>
    <definedName name="CenaCelkemBezDPH" localSheetId="0">[2]Stavba!#REF!</definedName>
    <definedName name="CenaCelkemBezDPH" localSheetId="9">[1]Stavba!#REF!</definedName>
    <definedName name="CenaCelkemBezDPH" localSheetId="4">[1]Stavba!#REF!</definedName>
    <definedName name="CenaCelkemBezDPH">Stavba!#REF!</definedName>
    <definedName name="CenaCelkemVypocet" localSheetId="1">Stavba!#REF!</definedName>
    <definedName name="cisloobjektu">Stavba!$C$3</definedName>
    <definedName name="CisloRozpoctu">'[3]Krycí list'!$C$2</definedName>
    <definedName name="CisloStavby" localSheetId="1">Stavba!$C$2</definedName>
    <definedName name="cislostavby">'[3]Krycí list'!$A$7</definedName>
    <definedName name="CisloStavebnihoRozpoctu">Stavba!$D$4</definedName>
    <definedName name="dadresa">Stavba!$D$12:$G$12</definedName>
    <definedName name="DIČ" localSheetId="1">Stavba!$I$12</definedName>
    <definedName name="dmisto">Stavba!$D$13:$G$13</definedName>
    <definedName name="DPHSni" localSheetId="7">[1]Stavba!$G$24</definedName>
    <definedName name="DPHSni" localSheetId="8">[1]Stavba!$G$24</definedName>
    <definedName name="DPHSni" localSheetId="6">[1]Stavba!$G$24</definedName>
    <definedName name="DPHSni" localSheetId="5">[1]Stavba!$G$24</definedName>
    <definedName name="DPHSni" localSheetId="0">[1]Stavba!$G$24</definedName>
    <definedName name="DPHSni" localSheetId="9">[1]Stavba!$G$24</definedName>
    <definedName name="DPHSni" localSheetId="4">[1]Stavba!$G$24</definedName>
    <definedName name="DPHSni">Stavba!$G$24</definedName>
    <definedName name="DPHZakl" localSheetId="7">[1]Stavba!$G$26</definedName>
    <definedName name="DPHZakl" localSheetId="8">[1]Stavba!$G$26</definedName>
    <definedName name="DPHZakl" localSheetId="6">[1]Stavba!$G$26</definedName>
    <definedName name="DPHZakl" localSheetId="5">[1]Stavba!$G$26</definedName>
    <definedName name="DPHZakl" localSheetId="0">[1]Stavba!$G$26</definedName>
    <definedName name="DPHZakl" localSheetId="9">[1]Stavba!$G$26</definedName>
    <definedName name="DPHZakl" localSheetId="4">[1]Stavba!$G$26</definedName>
    <definedName name="DPHZakl">Stavba!$G$26</definedName>
    <definedName name="dpsc" localSheetId="1">Stavba!$C$13</definedName>
    <definedName name="Excel_BuiltIn_Print_Area_1_1">#REF!</definedName>
    <definedName name="Excel_BuiltIn_Print_Area_1_1_1">#REF!</definedName>
    <definedName name="IČO" localSheetId="1">Stavba!$I$11</definedName>
    <definedName name="Mena" localSheetId="7">[1]Stavba!$J$28</definedName>
    <definedName name="Mena" localSheetId="8">[1]Stavba!$J$28</definedName>
    <definedName name="Mena" localSheetId="6">[1]Stavba!$J$28</definedName>
    <definedName name="Mena" localSheetId="5">[1]Stavba!$J$28</definedName>
    <definedName name="Mena" localSheetId="0">[2]Stavba!$J$28</definedName>
    <definedName name="Mena" localSheetId="9">[1]Stavba!$J$28</definedName>
    <definedName name="Mena" localSheetId="4">[1]Stavba!$J$28</definedName>
    <definedName name="Mena">Stavba!$J$28</definedName>
    <definedName name="MistoStavby">Stavba!$D$4</definedName>
    <definedName name="nazevobjektu">Stavba!$D$3</definedName>
    <definedName name="NazevRozpoctu">'[3]Krycí list'!$D$2</definedName>
    <definedName name="NazevStavby" localSheetId="1">Stavba!$D$2</definedName>
    <definedName name="nazevstavby">'[3]Krycí list'!$C$7</definedName>
    <definedName name="NazevStavebnihoRozpoctu">Stavba!$E$4</definedName>
    <definedName name="_xlnm.Print_Titles" localSheetId="7">ESI!$A$1:$IV$5</definedName>
    <definedName name="_xlnm.Print_Titles" localSheetId="8">ESL!$A$1:$IV$5</definedName>
    <definedName name="_xlnm.Print_Titles" localSheetId="5">Plyn!$1:$2</definedName>
    <definedName name="_xlnm.Print_Titles" localSheetId="4">ZTI!$1:$2</definedName>
    <definedName name="oadresa">Stavba!$D$6</definedName>
    <definedName name="Objednatel" localSheetId="1">Stavba!$D$5</definedName>
    <definedName name="Objekt" localSheetId="1">Stavba!#REF!</definedName>
    <definedName name="_xlnm.Print_Area" localSheetId="7">ESI!$A$1:$I$195</definedName>
    <definedName name="_xlnm.Print_Area" localSheetId="8">ESL!$A$1:$I$154</definedName>
    <definedName name="_xlnm.Print_Area" localSheetId="6">GHZ!$A$1:$H$55</definedName>
    <definedName name="_xlnm.Print_Area" localSheetId="3">'Rozpočet Pol'!$A$1:$K$541</definedName>
    <definedName name="_xlnm.Print_Area" localSheetId="1">Stavba!$A$1:$J$74</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 localSheetId="0">#REF!</definedName>
    <definedName name="PocetMJ">#REF!</definedName>
    <definedName name="PoptavkaID">Stavba!$A$1</definedName>
    <definedName name="POTRUBÍ" localSheetId="0">#REF!</definedName>
    <definedName name="POTRUBÍ" localSheetId="4">#REF!</definedName>
    <definedName name="POTRUBÍ">#REF!</definedName>
    <definedName name="pPSC">Stavba!$C$10</definedName>
    <definedName name="Projektant">Stavba!$D$8</definedName>
    <definedName name="SazbaDPH1" localSheetId="1">Stavba!$E$23</definedName>
    <definedName name="SazbaDPH1">'[3]Krycí list'!$C$30</definedName>
    <definedName name="SazbaDPH2" localSheetId="1">Stavba!$E$25</definedName>
    <definedName name="SazbaDPH2">'[3]Krycí list'!$C$32</definedName>
    <definedName name="SloupecCC" localSheetId="5">#REF!</definedName>
    <definedName name="SloupecCC" localSheetId="0">#REF!</definedName>
    <definedName name="SloupecCC" localSheetId="4">#REF!</definedName>
    <definedName name="SloupecCC">#REF!</definedName>
    <definedName name="SloupecCisloPol" localSheetId="7">#REF!</definedName>
    <definedName name="SloupecCisloPol" localSheetId="8">#REF!</definedName>
    <definedName name="SloupecCisloPol" localSheetId="6">#REF!</definedName>
    <definedName name="SloupecCisloPol" localSheetId="5">#REF!</definedName>
    <definedName name="SloupecCisloPol" localSheetId="0">#REF!</definedName>
    <definedName name="SloupecCisloPol" localSheetId="9">#REF!</definedName>
    <definedName name="SloupecCisloPol" localSheetId="4">#REF!</definedName>
    <definedName name="SloupecCisloPol">#REF!</definedName>
    <definedName name="SloupecJC" localSheetId="7">#REF!</definedName>
    <definedName name="SloupecJC" localSheetId="8">#REF!</definedName>
    <definedName name="SloupecJC" localSheetId="6">#REF!</definedName>
    <definedName name="SloupecJC" localSheetId="5">#REF!</definedName>
    <definedName name="SloupecJC" localSheetId="0">#REF!</definedName>
    <definedName name="SloupecJC" localSheetId="9">#REF!</definedName>
    <definedName name="SloupecJC" localSheetId="4">#REF!</definedName>
    <definedName name="SloupecJC">#REF!</definedName>
    <definedName name="SloupecMJ" localSheetId="7">#REF!</definedName>
    <definedName name="SloupecMJ" localSheetId="8">#REF!</definedName>
    <definedName name="SloupecMJ" localSheetId="6">#REF!</definedName>
    <definedName name="SloupecMJ" localSheetId="5">#REF!</definedName>
    <definedName name="SloupecMJ" localSheetId="0">#REF!</definedName>
    <definedName name="SloupecMJ" localSheetId="9">#REF!</definedName>
    <definedName name="SloupecMJ" localSheetId="4">#REF!</definedName>
    <definedName name="SloupecMJ">#REF!</definedName>
    <definedName name="SloupecMnozstvi" localSheetId="7">#REF!</definedName>
    <definedName name="SloupecMnozstvi" localSheetId="8">#REF!</definedName>
    <definedName name="SloupecMnozstvi" localSheetId="6">#REF!</definedName>
    <definedName name="SloupecMnozstvi" localSheetId="5">#REF!</definedName>
    <definedName name="SloupecMnozstvi" localSheetId="0">#REF!</definedName>
    <definedName name="SloupecMnozstvi" localSheetId="9">#REF!</definedName>
    <definedName name="SloupecMnozstvi" localSheetId="4">#REF!</definedName>
    <definedName name="SloupecMnozstvi">#REF!</definedName>
    <definedName name="SloupecNazPol" localSheetId="7">#REF!</definedName>
    <definedName name="SloupecNazPol" localSheetId="8">#REF!</definedName>
    <definedName name="SloupecNazPol" localSheetId="6">#REF!</definedName>
    <definedName name="SloupecNazPol" localSheetId="5">#REF!</definedName>
    <definedName name="SloupecNazPol" localSheetId="0">#REF!</definedName>
    <definedName name="SloupecNazPol" localSheetId="9">#REF!</definedName>
    <definedName name="SloupecNazPol" localSheetId="4">#REF!</definedName>
    <definedName name="SloupecNazPol">#REF!</definedName>
    <definedName name="SloupecPC" localSheetId="7">#REF!</definedName>
    <definedName name="SloupecPC" localSheetId="8">#REF!</definedName>
    <definedName name="SloupecPC" localSheetId="6">#REF!</definedName>
    <definedName name="SloupecPC" localSheetId="5">#REF!</definedName>
    <definedName name="SloupecPC" localSheetId="0">#REF!</definedName>
    <definedName name="SloupecPC" localSheetId="9">#REF!</definedName>
    <definedName name="SloupecPC" localSheetId="4">#REF!</definedName>
    <definedName name="SloupecPC">#REF!</definedName>
    <definedName name="Vypracoval">Stavba!$D$14</definedName>
    <definedName name="Z_4CB71FC1_9F09_11D6_9C6D_00AA0064A600_.wvu.PrintArea" localSheetId="7" hidden="1">ESI!$A$1:$I$144</definedName>
    <definedName name="Z_4CB71FC1_9F09_11D6_9C6D_00AA0064A600_.wvu.PrintTitles" localSheetId="7" hidden="1">ESI!$A$1:$IV$5</definedName>
    <definedName name="Z_68C26D21_6BEA_11D6_9D4B_0050BF0FFD37_.wvu.PrintArea" localSheetId="7" hidden="1">ESI!$A$1:$I$144</definedName>
    <definedName name="Z_68C26D21_6BEA_11D6_9D4B_0050BF0FFD37_.wvu.PrintArea" localSheetId="8" hidden="1">ESL!$A$1:$I$154</definedName>
    <definedName name="Z_68C26D21_6BEA_11D6_9D4B_0050BF0FFD37_.wvu.PrintTitles" localSheetId="7" hidden="1">ESI!$A$1:$IV$5</definedName>
    <definedName name="Z_68C26D21_6BEA_11D6_9D4B_0050BF0FFD37_.wvu.PrintTitles" localSheetId="8" hidden="1">ESL!$A$1:$IV$5</definedName>
    <definedName name="Z_738CCFA0_E1D5_11D6_88B6_00AA0064A600_.wvu.PrintArea" localSheetId="7" hidden="1">ESI!$A$1:$I$144</definedName>
    <definedName name="Z_738CCFA0_E1D5_11D6_88B6_00AA0064A600_.wvu.PrintTitles" localSheetId="7" hidden="1">ESI!$A$1:$IV$5</definedName>
    <definedName name="Z_8B230E7B_A802_4E56_937A_AAB066DE1D2A_.wvu.PrintArea" localSheetId="8" hidden="1">ESL!$A$1:$I$154</definedName>
    <definedName name="Z_8B230E7B_A802_4E56_937A_AAB066DE1D2A_.wvu.PrintTitles" localSheetId="8" hidden="1">ESL!$A$1:$IV$5</definedName>
    <definedName name="Z_929A16A0_6506_11D7_BE50_00C02667B0AB_.wvu.PrintArea" localSheetId="7" hidden="1">ESI!$A$1:$I$144</definedName>
    <definedName name="Z_929A16A0_6506_11D7_BE50_00C02667B0AB_.wvu.PrintTitles" localSheetId="7" hidden="1">ESI!$A$1:$IV$5</definedName>
    <definedName name="Z_B7E7C763_C459_487D_8ABA_5CFDDFBD5A84_.wvu.Cols" localSheetId="1" hidden="1">Stavba!$A:$A</definedName>
    <definedName name="Z_B7E7C763_C459_487D_8ABA_5CFDDFBD5A84_.wvu.PrintArea" localSheetId="1" hidden="1">Stavba!$B$1:$J$35</definedName>
    <definedName name="Z_BBAAF980_A65E_11D7_8D9C_00E07DEB828A_.wvu.PrintArea" localSheetId="7" hidden="1">ESI!$A$1:$I$144</definedName>
    <definedName name="Z_BBAAF980_A65E_11D7_8D9C_00E07DEB828A_.wvu.PrintTitles" localSheetId="7" hidden="1">ESI!$A$1:$IV$5</definedName>
    <definedName name="Z_F7261D20_3E8D_11D7_B3DB_00E07DDCB687_.wvu.PrintArea" localSheetId="7" hidden="1">ESI!$A$1:$I$253</definedName>
    <definedName name="Z_F7261D20_3E8D_11D7_B3DB_00E07DDCB687_.wvu.PrintTitles" localSheetId="7" hidden="1">ESI!$A$1:$IV$5</definedName>
    <definedName name="ZakladDPHSni" localSheetId="7">[1]Stavba!$G$23</definedName>
    <definedName name="ZakladDPHSni" localSheetId="8">[1]Stavba!$G$23</definedName>
    <definedName name="ZakladDPHSni" localSheetId="6">[1]Stavba!$G$23</definedName>
    <definedName name="ZakladDPHSni" localSheetId="5">[1]Stavba!$G$23</definedName>
    <definedName name="ZakladDPHSni" localSheetId="0">[1]Stavba!$G$23</definedName>
    <definedName name="ZakladDPHSni" localSheetId="9">[1]Stavba!$G$23</definedName>
    <definedName name="ZakladDPHSni" localSheetId="4">[1]Stavba!$G$23</definedName>
    <definedName name="ZakladDPHSni">Stavba!$G$23</definedName>
    <definedName name="ZakladDPHSniVypocet" localSheetId="1">Stavba!#REF!</definedName>
    <definedName name="ZakladDPHZakl" localSheetId="7">[1]Stavba!$G$25</definedName>
    <definedName name="ZakladDPHZakl" localSheetId="8">[1]Stavba!$G$25</definedName>
    <definedName name="ZakladDPHZakl" localSheetId="6">[1]Stavba!$G$25</definedName>
    <definedName name="ZakladDPHZakl" localSheetId="5">[1]Stavba!$G$25</definedName>
    <definedName name="ZakladDPHZakl" localSheetId="0">[2]Stavba!$G$25</definedName>
    <definedName name="ZakladDPHZakl" localSheetId="9">[1]Stavba!$G$25</definedName>
    <definedName name="ZakladDPHZakl" localSheetId="4">[1]Stavba!$G$25</definedName>
    <definedName name="ZakladDPHZakl">Stavba!$G$25</definedName>
    <definedName name="ZakladDPHZaklVypocet" localSheetId="1">Stavba!#REF!</definedName>
    <definedName name="Zaokrouhleni" localSheetId="7">[1]Stavba!$G$27</definedName>
    <definedName name="Zaokrouhleni" localSheetId="8">[1]Stavba!$G$27</definedName>
    <definedName name="Zaokrouhleni" localSheetId="6">[1]Stavba!$G$27</definedName>
    <definedName name="Zaokrouhleni" localSheetId="5">[1]Stavba!$G$27</definedName>
    <definedName name="Zaokrouhleni" localSheetId="0">[1]Stavba!$G$27</definedName>
    <definedName name="Zaokrouhleni" localSheetId="9">[1]Stavba!$G$27</definedName>
    <definedName name="Zaokrouhleni" localSheetId="4">[1]Stavba!$G$27</definedName>
    <definedName name="Zaokrouhleni">Stavba!$G$27</definedName>
    <definedName name="Zhotovitel">Stavba!$D$11:$G$11</definedName>
  </definedNames>
  <calcPr calcId="125725"/>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E12" i="18"/>
  <c r="E11"/>
  <c r="E10"/>
  <c r="E9"/>
  <c r="E8"/>
  <c r="E7"/>
  <c r="E6"/>
  <c r="E5"/>
  <c r="E4"/>
  <c r="E81" i="17"/>
  <c r="E80"/>
  <c r="D83" s="1"/>
  <c r="E74"/>
  <c r="E73"/>
  <c r="E72"/>
  <c r="E71"/>
  <c r="E70"/>
  <c r="E69"/>
  <c r="E68"/>
  <c r="E67"/>
  <c r="E66"/>
  <c r="E65"/>
  <c r="E59"/>
  <c r="E58"/>
  <c r="E57"/>
  <c r="E56"/>
  <c r="E49"/>
  <c r="D52" s="1"/>
  <c r="E40"/>
  <c r="D42" s="1"/>
  <c r="E39"/>
  <c r="E33"/>
  <c r="E32"/>
  <c r="E31"/>
  <c r="E30"/>
  <c r="E29"/>
  <c r="E28"/>
  <c r="E27"/>
  <c r="E26"/>
  <c r="E25"/>
  <c r="D21"/>
  <c r="D22" s="1"/>
  <c r="E19"/>
  <c r="E18"/>
  <c r="E17"/>
  <c r="E10"/>
  <c r="D13" s="1"/>
  <c r="E4"/>
  <c r="D6" s="1"/>
  <c r="K460" i="12"/>
  <c r="I460"/>
  <c r="G460"/>
  <c r="I73" i="14"/>
  <c r="I74"/>
  <c r="I75"/>
  <c r="I76"/>
  <c r="I77"/>
  <c r="G27" i="16"/>
  <c r="G26"/>
  <c r="G25"/>
  <c r="G24"/>
  <c r="G22"/>
  <c r="G19"/>
  <c r="G18"/>
  <c r="G17"/>
  <c r="G16"/>
  <c r="G15"/>
  <c r="G14"/>
  <c r="G13"/>
  <c r="G12"/>
  <c r="G11"/>
  <c r="G10"/>
  <c r="G9"/>
  <c r="G8"/>
  <c r="G7"/>
  <c r="G6"/>
  <c r="G5"/>
  <c r="G4"/>
  <c r="I151" i="15"/>
  <c r="I150"/>
  <c r="G150"/>
  <c r="I149"/>
  <c r="G149"/>
  <c r="I148"/>
  <c r="I147"/>
  <c r="I145"/>
  <c r="G145"/>
  <c r="I144"/>
  <c r="G144"/>
  <c r="I143"/>
  <c r="G143"/>
  <c r="I141"/>
  <c r="G141"/>
  <c r="I140"/>
  <c r="G140"/>
  <c r="I139"/>
  <c r="G139"/>
  <c r="I138"/>
  <c r="G138"/>
  <c r="I137"/>
  <c r="G137"/>
  <c r="I136"/>
  <c r="G136"/>
  <c r="I135"/>
  <c r="G135"/>
  <c r="I133"/>
  <c r="G133"/>
  <c r="I132"/>
  <c r="G132"/>
  <c r="A132"/>
  <c r="A133" s="1"/>
  <c r="A134" s="1"/>
  <c r="A135" s="1"/>
  <c r="A136" s="1"/>
  <c r="A137" s="1"/>
  <c r="A138" s="1"/>
  <c r="A139" s="1"/>
  <c r="A140" s="1"/>
  <c r="A141" s="1"/>
  <c r="A142" s="1"/>
  <c r="A143" s="1"/>
  <c r="A144" s="1"/>
  <c r="A145" s="1"/>
  <c r="A146" s="1"/>
  <c r="A147" s="1"/>
  <c r="A148" s="1"/>
  <c r="A149" s="1"/>
  <c r="A150" s="1"/>
  <c r="A151" s="1"/>
  <c r="A152" s="1"/>
  <c r="A153" s="1"/>
  <c r="I131"/>
  <c r="G131"/>
  <c r="A131"/>
  <c r="I107"/>
  <c r="G107"/>
  <c r="I106"/>
  <c r="G106"/>
  <c r="I105"/>
  <c r="I104"/>
  <c r="G103"/>
  <c r="I102"/>
  <c r="G102"/>
  <c r="I101"/>
  <c r="G101"/>
  <c r="I100"/>
  <c r="G100"/>
  <c r="I99"/>
  <c r="G99"/>
  <c r="I97"/>
  <c r="I96"/>
  <c r="G96"/>
  <c r="I95"/>
  <c r="G95"/>
  <c r="I94"/>
  <c r="G94"/>
  <c r="I93"/>
  <c r="G93"/>
  <c r="I92"/>
  <c r="G92"/>
  <c r="I90"/>
  <c r="G90"/>
  <c r="I89"/>
  <c r="G89"/>
  <c r="I88"/>
  <c r="G88"/>
  <c r="G108" s="1"/>
  <c r="A88"/>
  <c r="A89" s="1"/>
  <c r="A90" s="1"/>
  <c r="A91" s="1"/>
  <c r="A92" s="1"/>
  <c r="A93" s="1"/>
  <c r="A94" s="1"/>
  <c r="A95" s="1"/>
  <c r="A96" s="1"/>
  <c r="A97" s="1"/>
  <c r="A98" s="1"/>
  <c r="A99" s="1"/>
  <c r="A100" s="1"/>
  <c r="A101" s="1"/>
  <c r="A102" s="1"/>
  <c r="A103" s="1"/>
  <c r="A104" s="1"/>
  <c r="A105" s="1"/>
  <c r="A106" s="1"/>
  <c r="A107" s="1"/>
  <c r="A108" s="1"/>
  <c r="A109" s="1"/>
  <c r="I74"/>
  <c r="I73"/>
  <c r="G73"/>
  <c r="I72"/>
  <c r="G72"/>
  <c r="I71"/>
  <c r="I70"/>
  <c r="I69"/>
  <c r="I68"/>
  <c r="I67"/>
  <c r="G67"/>
  <c r="I66"/>
  <c r="G66"/>
  <c r="I65"/>
  <c r="G65"/>
  <c r="I64"/>
  <c r="G64"/>
  <c r="G62"/>
  <c r="I60"/>
  <c r="I59"/>
  <c r="I58"/>
  <c r="G58"/>
  <c r="I56"/>
  <c r="G56"/>
  <c r="I55"/>
  <c r="G55"/>
  <c r="I54"/>
  <c r="G54"/>
  <c r="I53"/>
  <c r="G53"/>
  <c r="I52"/>
  <c r="G52"/>
  <c r="I51"/>
  <c r="G51"/>
  <c r="I50"/>
  <c r="G50"/>
  <c r="I49"/>
  <c r="G49"/>
  <c r="I48"/>
  <c r="G48"/>
  <c r="I47"/>
  <c r="G47"/>
  <c r="I46"/>
  <c r="G46"/>
  <c r="I45"/>
  <c r="G45"/>
  <c r="I43"/>
  <c r="I42"/>
  <c r="I41"/>
  <c r="I40"/>
  <c r="G40"/>
  <c r="I39"/>
  <c r="G39"/>
  <c r="I38"/>
  <c r="G38"/>
  <c r="I37"/>
  <c r="G37"/>
  <c r="I36"/>
  <c r="G36"/>
  <c r="A35"/>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9"/>
  <c r="A10" s="1"/>
  <c r="A11" s="1"/>
  <c r="I193" i="14"/>
  <c r="I192"/>
  <c r="I191"/>
  <c r="I190"/>
  <c r="I189"/>
  <c r="I188"/>
  <c r="I187"/>
  <c r="I186"/>
  <c r="I185"/>
  <c r="I184"/>
  <c r="I183"/>
  <c r="I182"/>
  <c r="I181"/>
  <c r="I180"/>
  <c r="I179"/>
  <c r="I178"/>
  <c r="A178"/>
  <c r="A179" s="1"/>
  <c r="A180" s="1"/>
  <c r="A181" s="1"/>
  <c r="A182" s="1"/>
  <c r="A183" s="1"/>
  <c r="A184" s="1"/>
  <c r="A185" s="1"/>
  <c r="A186" s="1"/>
  <c r="A187" s="1"/>
  <c r="A188" s="1"/>
  <c r="A189" s="1"/>
  <c r="A190" s="1"/>
  <c r="A191" s="1"/>
  <c r="A192" s="1"/>
  <c r="A193" s="1"/>
  <c r="A194" s="1"/>
  <c r="I177"/>
  <c r="I194" s="1"/>
  <c r="I12" s="1"/>
  <c r="A177"/>
  <c r="I171"/>
  <c r="AX170"/>
  <c r="AW170"/>
  <c r="AV170"/>
  <c r="AU170"/>
  <c r="I170"/>
  <c r="AY170" s="1"/>
  <c r="AX169"/>
  <c r="AW169"/>
  <c r="AV169"/>
  <c r="AU169"/>
  <c r="I169"/>
  <c r="AY169" s="1"/>
  <c r="I168"/>
  <c r="I167"/>
  <c r="I166"/>
  <c r="I165"/>
  <c r="I164"/>
  <c r="I163"/>
  <c r="G163"/>
  <c r="I162"/>
  <c r="G162"/>
  <c r="I161"/>
  <c r="G161"/>
  <c r="I160"/>
  <c r="G160"/>
  <c r="I159"/>
  <c r="G159"/>
  <c r="I158"/>
  <c r="G158"/>
  <c r="I157"/>
  <c r="G157"/>
  <c r="I156"/>
  <c r="G156"/>
  <c r="I155"/>
  <c r="G155"/>
  <c r="I154"/>
  <c r="G154"/>
  <c r="I153"/>
  <c r="G153"/>
  <c r="I152"/>
  <c r="G152"/>
  <c r="I151"/>
  <c r="G151"/>
  <c r="I150"/>
  <c r="G150"/>
  <c r="I149"/>
  <c r="G149"/>
  <c r="I148"/>
  <c r="G148"/>
  <c r="A148"/>
  <c r="A149" s="1"/>
  <c r="A150" s="1"/>
  <c r="A151" s="1"/>
  <c r="A152" s="1"/>
  <c r="A153" s="1"/>
  <c r="A154" s="1"/>
  <c r="A155" s="1"/>
  <c r="A156" s="1"/>
  <c r="A157" s="1"/>
  <c r="A158" s="1"/>
  <c r="A159" s="1"/>
  <c r="A160" s="1"/>
  <c r="A161" s="1"/>
  <c r="A162" s="1"/>
  <c r="A163" s="1"/>
  <c r="A164" s="1"/>
  <c r="A165" s="1"/>
  <c r="A166" s="1"/>
  <c r="A167" s="1"/>
  <c r="A168" s="1"/>
  <c r="A169" s="1"/>
  <c r="A170" s="1"/>
  <c r="A171" s="1"/>
  <c r="A172" s="1"/>
  <c r="A173" s="1"/>
  <c r="I147"/>
  <c r="G147"/>
  <c r="A147"/>
  <c r="I146"/>
  <c r="I172" s="1"/>
  <c r="G146"/>
  <c r="G142"/>
  <c r="G141"/>
  <c r="G140"/>
  <c r="G139"/>
  <c r="G138"/>
  <c r="G137"/>
  <c r="G136"/>
  <c r="G135"/>
  <c r="G134"/>
  <c r="G133"/>
  <c r="G132"/>
  <c r="G131"/>
  <c r="G130"/>
  <c r="G129"/>
  <c r="G128"/>
  <c r="G127"/>
  <c r="G126"/>
  <c r="G125"/>
  <c r="G124"/>
  <c r="G123"/>
  <c r="G122"/>
  <c r="G121"/>
  <c r="G120"/>
  <c r="G119"/>
  <c r="G118"/>
  <c r="G117"/>
  <c r="G116"/>
  <c r="G115"/>
  <c r="G114"/>
  <c r="G113"/>
  <c r="G112"/>
  <c r="F108" s="1"/>
  <c r="G108" s="1"/>
  <c r="G107"/>
  <c r="A107"/>
  <c r="A108" s="1"/>
  <c r="A109" s="1"/>
  <c r="I102"/>
  <c r="I101"/>
  <c r="I100"/>
  <c r="I99"/>
  <c r="AX98"/>
  <c r="AW98"/>
  <c r="AV98"/>
  <c r="AU98"/>
  <c r="I98"/>
  <c r="AY98" s="1"/>
  <c r="AX97"/>
  <c r="AW97"/>
  <c r="AV97"/>
  <c r="AU97"/>
  <c r="I97"/>
  <c r="AY97" s="1"/>
  <c r="I96"/>
  <c r="I95"/>
  <c r="I94"/>
  <c r="I93"/>
  <c r="I92"/>
  <c r="G92"/>
  <c r="I91"/>
  <c r="G91"/>
  <c r="I90"/>
  <c r="G90"/>
  <c r="I89"/>
  <c r="G89"/>
  <c r="I88"/>
  <c r="G88"/>
  <c r="I87"/>
  <c r="G87"/>
  <c r="I86"/>
  <c r="G86"/>
  <c r="I85"/>
  <c r="G85"/>
  <c r="I84"/>
  <c r="G84"/>
  <c r="I83"/>
  <c r="I82"/>
  <c r="G82"/>
  <c r="I81"/>
  <c r="G81"/>
  <c r="I80"/>
  <c r="G80"/>
  <c r="I79"/>
  <c r="G79"/>
  <c r="I78"/>
  <c r="G78"/>
  <c r="G77"/>
  <c r="G76"/>
  <c r="G75"/>
  <c r="G74"/>
  <c r="G73"/>
  <c r="I72"/>
  <c r="G72"/>
  <c r="I71"/>
  <c r="G71"/>
  <c r="I70"/>
  <c r="G70"/>
  <c r="I69"/>
  <c r="G69"/>
  <c r="I68"/>
  <c r="G68"/>
  <c r="I67"/>
  <c r="G67"/>
  <c r="I66"/>
  <c r="G66"/>
  <c r="I65"/>
  <c r="G65"/>
  <c r="I64"/>
  <c r="G64"/>
  <c r="I63"/>
  <c r="G63"/>
  <c r="I62"/>
  <c r="G62"/>
  <c r="I61"/>
  <c r="G61"/>
  <c r="I60"/>
  <c r="G60"/>
  <c r="I59"/>
  <c r="I58"/>
  <c r="I57"/>
  <c r="I56"/>
  <c r="I55"/>
  <c r="I54"/>
  <c r="I53"/>
  <c r="G53"/>
  <c r="I52"/>
  <c r="G52"/>
  <c r="I51"/>
  <c r="G51"/>
  <c r="I50"/>
  <c r="G50"/>
  <c r="I49"/>
  <c r="G49"/>
  <c r="I48"/>
  <c r="G48"/>
  <c r="I47"/>
  <c r="G47"/>
  <c r="I46"/>
  <c r="G46"/>
  <c r="I45"/>
  <c r="G45"/>
  <c r="I44"/>
  <c r="G44"/>
  <c r="I43"/>
  <c r="G43"/>
  <c r="I42"/>
  <c r="G42"/>
  <c r="I41"/>
  <c r="I40"/>
  <c r="I39"/>
  <c r="I38"/>
  <c r="I37"/>
  <c r="I36"/>
  <c r="I35"/>
  <c r="I34"/>
  <c r="G34"/>
  <c r="I33"/>
  <c r="G33"/>
  <c r="I32"/>
  <c r="G32"/>
  <c r="I31"/>
  <c r="G31"/>
  <c r="I30"/>
  <c r="G30"/>
  <c r="I29"/>
  <c r="G29"/>
  <c r="I28"/>
  <c r="G28"/>
  <c r="I27"/>
  <c r="G27"/>
  <c r="I26"/>
  <c r="G26"/>
  <c r="I25"/>
  <c r="G25"/>
  <c r="I24"/>
  <c r="G24"/>
  <c r="I23"/>
  <c r="G23"/>
  <c r="I22"/>
  <c r="G22"/>
  <c r="I21"/>
  <c r="G21"/>
  <c r="I20"/>
  <c r="G20"/>
  <c r="A20"/>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I19"/>
  <c r="G19"/>
  <c r="A19"/>
  <c r="I18"/>
  <c r="G18"/>
  <c r="A18"/>
  <c r="I17"/>
  <c r="G17"/>
  <c r="A10"/>
  <c r="A11" s="1"/>
  <c r="A12" s="1"/>
  <c r="A13" s="1"/>
  <c r="A9"/>
  <c r="F403" i="12"/>
  <c r="G12" i="13"/>
  <c r="G54"/>
  <c r="G53"/>
  <c r="G52"/>
  <c r="G51"/>
  <c r="G50"/>
  <c r="G49"/>
  <c r="G45"/>
  <c r="G44"/>
  <c r="G43"/>
  <c r="G42"/>
  <c r="G41"/>
  <c r="G40"/>
  <c r="G39"/>
  <c r="G38"/>
  <c r="G37"/>
  <c r="G36"/>
  <c r="G35"/>
  <c r="G34"/>
  <c r="G16"/>
  <c r="G17"/>
  <c r="G18"/>
  <c r="G19"/>
  <c r="G20"/>
  <c r="G21"/>
  <c r="G22"/>
  <c r="G23"/>
  <c r="G24"/>
  <c r="G25"/>
  <c r="G26"/>
  <c r="G27"/>
  <c r="G28"/>
  <c r="G29"/>
  <c r="G30"/>
  <c r="G15"/>
  <c r="K461" i="12"/>
  <c r="I461"/>
  <c r="G461"/>
  <c r="K459"/>
  <c r="I459"/>
  <c r="G459"/>
  <c r="K458"/>
  <c r="I458"/>
  <c r="G458"/>
  <c r="K457"/>
  <c r="I457"/>
  <c r="G457"/>
  <c r="K456"/>
  <c r="I456"/>
  <c r="G456"/>
  <c r="K455"/>
  <c r="I455"/>
  <c r="G455"/>
  <c r="K454"/>
  <c r="I454"/>
  <c r="G454"/>
  <c r="K453"/>
  <c r="I453"/>
  <c r="G453"/>
  <c r="K452"/>
  <c r="I452"/>
  <c r="G452"/>
  <c r="K451"/>
  <c r="I451"/>
  <c r="G451"/>
  <c r="K450"/>
  <c r="I450"/>
  <c r="G450"/>
  <c r="K449"/>
  <c r="I449"/>
  <c r="G449"/>
  <c r="K448"/>
  <c r="I448"/>
  <c r="G448"/>
  <c r="K447"/>
  <c r="I447"/>
  <c r="G447"/>
  <c r="K446"/>
  <c r="I446"/>
  <c r="G446"/>
  <c r="K445"/>
  <c r="I445"/>
  <c r="G445"/>
  <c r="K444"/>
  <c r="I444"/>
  <c r="G444"/>
  <c r="K443"/>
  <c r="I443"/>
  <c r="G443"/>
  <c r="K442"/>
  <c r="I442"/>
  <c r="G442"/>
  <c r="K441"/>
  <c r="I441"/>
  <c r="G441"/>
  <c r="K440"/>
  <c r="I440"/>
  <c r="G440"/>
  <c r="K439"/>
  <c r="I439"/>
  <c r="G439"/>
  <c r="K433"/>
  <c r="I433"/>
  <c r="G433"/>
  <c r="K432"/>
  <c r="I432"/>
  <c r="G432"/>
  <c r="K431"/>
  <c r="I431"/>
  <c r="G431"/>
  <c r="K430"/>
  <c r="I430"/>
  <c r="G430"/>
  <c r="K429"/>
  <c r="I429"/>
  <c r="G429"/>
  <c r="K428"/>
  <c r="I428"/>
  <c r="G428"/>
  <c r="K427"/>
  <c r="I427"/>
  <c r="G427"/>
  <c r="K426"/>
  <c r="I426"/>
  <c r="G426"/>
  <c r="K425"/>
  <c r="I425"/>
  <c r="G425"/>
  <c r="K424"/>
  <c r="I424"/>
  <c r="G424"/>
  <c r="K423"/>
  <c r="I423"/>
  <c r="G423"/>
  <c r="K422"/>
  <c r="I422"/>
  <c r="G422"/>
  <c r="K421"/>
  <c r="I421"/>
  <c r="G421"/>
  <c r="K420"/>
  <c r="I420"/>
  <c r="G420"/>
  <c r="K419"/>
  <c r="I419"/>
  <c r="G419"/>
  <c r="K418"/>
  <c r="I418"/>
  <c r="G418"/>
  <c r="K413"/>
  <c r="I413"/>
  <c r="G413"/>
  <c r="K412"/>
  <c r="I412"/>
  <c r="G412"/>
  <c r="K411"/>
  <c r="I411"/>
  <c r="G411"/>
  <c r="K410"/>
  <c r="I410"/>
  <c r="G410"/>
  <c r="K409"/>
  <c r="I409"/>
  <c r="G409"/>
  <c r="K408"/>
  <c r="I408"/>
  <c r="G408"/>
  <c r="K407"/>
  <c r="I407"/>
  <c r="G407"/>
  <c r="K406"/>
  <c r="I406"/>
  <c r="G406"/>
  <c r="K405"/>
  <c r="I405"/>
  <c r="G405"/>
  <c r="D14" i="18" l="1"/>
  <c r="D76" i="17"/>
  <c r="D61"/>
  <c r="D35"/>
  <c r="D15" i="18"/>
  <c r="D16"/>
  <c r="D18" s="1"/>
  <c r="D7" i="17"/>
  <c r="D8" s="1"/>
  <c r="D43"/>
  <c r="D44" s="1"/>
  <c r="D84"/>
  <c r="D85" s="1"/>
  <c r="D36"/>
  <c r="D37" s="1"/>
  <c r="D62"/>
  <c r="D63" s="1"/>
  <c r="D77"/>
  <c r="D78" s="1"/>
  <c r="D14"/>
  <c r="D15" s="1"/>
  <c r="D53"/>
  <c r="D54" s="1"/>
  <c r="D23"/>
  <c r="G28" i="16"/>
  <c r="G152" i="15"/>
  <c r="I152"/>
  <c r="I153"/>
  <c r="I10" s="1"/>
  <c r="I108"/>
  <c r="I75"/>
  <c r="G75"/>
  <c r="I76" s="1"/>
  <c r="I8" s="1"/>
  <c r="G172" i="14"/>
  <c r="I173" s="1"/>
  <c r="I11" s="1"/>
  <c r="I103"/>
  <c r="I9" s="1"/>
  <c r="G103"/>
  <c r="I8" s="1"/>
  <c r="G20" i="16"/>
  <c r="G29" s="1"/>
  <c r="F522" i="12" s="1"/>
  <c r="I109" i="15"/>
  <c r="I9" s="1"/>
  <c r="G109" i="14"/>
  <c r="I10" s="1"/>
  <c r="I13" s="1"/>
  <c r="F518" i="12" s="1"/>
  <c r="D87" i="17" l="1"/>
  <c r="D46"/>
  <c r="I11" i="15"/>
  <c r="F520" i="12" s="1"/>
  <c r="F402" l="1"/>
  <c r="T531"/>
  <c r="G7"/>
  <c r="I7"/>
  <c r="K7"/>
  <c r="G9"/>
  <c r="I9"/>
  <c r="K9"/>
  <c r="G11"/>
  <c r="I11"/>
  <c r="K11"/>
  <c r="G15"/>
  <c r="I15"/>
  <c r="K15"/>
  <c r="G17"/>
  <c r="I17"/>
  <c r="K17"/>
  <c r="G19"/>
  <c r="I19"/>
  <c r="K19"/>
  <c r="G22"/>
  <c r="I22"/>
  <c r="K22"/>
  <c r="G27"/>
  <c r="I27"/>
  <c r="K27"/>
  <c r="G28"/>
  <c r="I28"/>
  <c r="K28"/>
  <c r="G29"/>
  <c r="I29"/>
  <c r="K29"/>
  <c r="G30"/>
  <c r="I30"/>
  <c r="K30"/>
  <c r="G31"/>
  <c r="I31"/>
  <c r="K31"/>
  <c r="G33"/>
  <c r="I33"/>
  <c r="K33"/>
  <c r="G36"/>
  <c r="I36"/>
  <c r="K36"/>
  <c r="G38"/>
  <c r="I38"/>
  <c r="K38"/>
  <c r="G40"/>
  <c r="I40"/>
  <c r="K40"/>
  <c r="G42"/>
  <c r="I42"/>
  <c r="K42"/>
  <c r="G43"/>
  <c r="I43"/>
  <c r="K43"/>
  <c r="G45"/>
  <c r="I45"/>
  <c r="K45"/>
  <c r="G47"/>
  <c r="I47"/>
  <c r="K47"/>
  <c r="G49"/>
  <c r="I49"/>
  <c r="K49"/>
  <c r="G51"/>
  <c r="I51"/>
  <c r="K51"/>
  <c r="G53"/>
  <c r="I53"/>
  <c r="K53"/>
  <c r="G55"/>
  <c r="I55"/>
  <c r="K55"/>
  <c r="G58"/>
  <c r="I58"/>
  <c r="K58"/>
  <c r="G61"/>
  <c r="I61"/>
  <c r="K61"/>
  <c r="G63"/>
  <c r="I63"/>
  <c r="K63"/>
  <c r="G65"/>
  <c r="I65"/>
  <c r="K65"/>
  <c r="G67"/>
  <c r="I67"/>
  <c r="K67"/>
  <c r="G69"/>
  <c r="I69"/>
  <c r="K69"/>
  <c r="G72"/>
  <c r="I72"/>
  <c r="K72"/>
  <c r="G74"/>
  <c r="I74"/>
  <c r="K74"/>
  <c r="G76"/>
  <c r="I76"/>
  <c r="K76"/>
  <c r="G79"/>
  <c r="I79"/>
  <c r="K79"/>
  <c r="G82"/>
  <c r="I82"/>
  <c r="K82"/>
  <c r="G84"/>
  <c r="I84"/>
  <c r="K84"/>
  <c r="G86"/>
  <c r="I86"/>
  <c r="K86"/>
  <c r="G88"/>
  <c r="I88"/>
  <c r="K88"/>
  <c r="G89"/>
  <c r="I89"/>
  <c r="K89"/>
  <c r="G91"/>
  <c r="I91"/>
  <c r="K91"/>
  <c r="G93"/>
  <c r="I93"/>
  <c r="K93"/>
  <c r="G95"/>
  <c r="I95"/>
  <c r="K95"/>
  <c r="G97"/>
  <c r="I97"/>
  <c r="K97"/>
  <c r="G100"/>
  <c r="I100"/>
  <c r="K100"/>
  <c r="G103"/>
  <c r="I103"/>
  <c r="K103"/>
  <c r="G106"/>
  <c r="I106"/>
  <c r="K106"/>
  <c r="G109"/>
  <c r="I109"/>
  <c r="K109"/>
  <c r="G111"/>
  <c r="I111"/>
  <c r="K111"/>
  <c r="G113"/>
  <c r="I113"/>
  <c r="K113"/>
  <c r="G115"/>
  <c r="I115"/>
  <c r="K115"/>
  <c r="G117"/>
  <c r="I117"/>
  <c r="K117"/>
  <c r="G119"/>
  <c r="I119"/>
  <c r="K119"/>
  <c r="G120"/>
  <c r="I120"/>
  <c r="K120"/>
  <c r="G123"/>
  <c r="I123"/>
  <c r="K123"/>
  <c r="G124"/>
  <c r="I124"/>
  <c r="K124"/>
  <c r="G126"/>
  <c r="I126"/>
  <c r="K126"/>
  <c r="G128"/>
  <c r="I128"/>
  <c r="K128"/>
  <c r="G131"/>
  <c r="I131"/>
  <c r="K131"/>
  <c r="G135"/>
  <c r="I135"/>
  <c r="K135"/>
  <c r="G136"/>
  <c r="I136"/>
  <c r="K136"/>
  <c r="G140"/>
  <c r="I140"/>
  <c r="K140"/>
  <c r="G141"/>
  <c r="I141"/>
  <c r="K141"/>
  <c r="G143"/>
  <c r="I143"/>
  <c r="K143"/>
  <c r="G146"/>
  <c r="I146"/>
  <c r="K146"/>
  <c r="G149"/>
  <c r="I149"/>
  <c r="K149"/>
  <c r="G150"/>
  <c r="I150"/>
  <c r="K150"/>
  <c r="G152"/>
  <c r="I152"/>
  <c r="K152"/>
  <c r="G154"/>
  <c r="I154"/>
  <c r="K154"/>
  <c r="G156"/>
  <c r="I156"/>
  <c r="K156"/>
  <c r="G157"/>
  <c r="I157"/>
  <c r="K157"/>
  <c r="G159"/>
  <c r="I159"/>
  <c r="K159"/>
  <c r="G161"/>
  <c r="I161"/>
  <c r="K161"/>
  <c r="G162"/>
  <c r="I162"/>
  <c r="K162"/>
  <c r="G164"/>
  <c r="I164"/>
  <c r="K164"/>
  <c r="G166"/>
  <c r="I166"/>
  <c r="K166"/>
  <c r="G169"/>
  <c r="I169"/>
  <c r="K169"/>
  <c r="G170"/>
  <c r="I170"/>
  <c r="K170"/>
  <c r="G176"/>
  <c r="I176"/>
  <c r="K176"/>
  <c r="G179"/>
  <c r="I179"/>
  <c r="K179"/>
  <c r="G182"/>
  <c r="I182"/>
  <c r="K182"/>
  <c r="G187"/>
  <c r="I187"/>
  <c r="K187"/>
  <c r="G189"/>
  <c r="I189"/>
  <c r="K189"/>
  <c r="G194"/>
  <c r="I194"/>
  <c r="K194"/>
  <c r="G197"/>
  <c r="I197"/>
  <c r="K197"/>
  <c r="G199"/>
  <c r="I199"/>
  <c r="K199"/>
  <c r="G201"/>
  <c r="I201"/>
  <c r="K201"/>
  <c r="G203"/>
  <c r="I203"/>
  <c r="K203"/>
  <c r="G206"/>
  <c r="I206"/>
  <c r="K206"/>
  <c r="G209"/>
  <c r="I209"/>
  <c r="K209"/>
  <c r="G211"/>
  <c r="I211"/>
  <c r="K211"/>
  <c r="G214"/>
  <c r="I214"/>
  <c r="K214"/>
  <c r="G216"/>
  <c r="I216"/>
  <c r="K216"/>
  <c r="G218"/>
  <c r="I218"/>
  <c r="K218"/>
  <c r="G221"/>
  <c r="I221"/>
  <c r="K221"/>
  <c r="G223"/>
  <c r="I223"/>
  <c r="K223"/>
  <c r="G224"/>
  <c r="I224"/>
  <c r="K224"/>
  <c r="G226"/>
  <c r="I226"/>
  <c r="K226"/>
  <c r="G228"/>
  <c r="I228"/>
  <c r="K228"/>
  <c r="G229"/>
  <c r="I229"/>
  <c r="K229"/>
  <c r="G231"/>
  <c r="I231"/>
  <c r="K231"/>
  <c r="G232"/>
  <c r="I232"/>
  <c r="K232"/>
  <c r="G233"/>
  <c r="I233"/>
  <c r="K233"/>
  <c r="G235"/>
  <c r="I235"/>
  <c r="K235"/>
  <c r="G237"/>
  <c r="I237"/>
  <c r="K237"/>
  <c r="G239"/>
  <c r="I239"/>
  <c r="K239"/>
  <c r="G240"/>
  <c r="I240"/>
  <c r="K240"/>
  <c r="G242"/>
  <c r="I242"/>
  <c r="K242"/>
  <c r="G243"/>
  <c r="I243"/>
  <c r="K243"/>
  <c r="G245"/>
  <c r="I245"/>
  <c r="K245"/>
  <c r="G247"/>
  <c r="I247"/>
  <c r="K247"/>
  <c r="G250"/>
  <c r="I250"/>
  <c r="I249" s="1"/>
  <c r="K250"/>
  <c r="K249" s="1"/>
  <c r="G254"/>
  <c r="I254"/>
  <c r="I253" s="1"/>
  <c r="K254"/>
  <c r="K253" s="1"/>
  <c r="G256"/>
  <c r="I256"/>
  <c r="K256"/>
  <c r="G258"/>
  <c r="I258"/>
  <c r="K258"/>
  <c r="G260"/>
  <c r="I260"/>
  <c r="K260"/>
  <c r="G261"/>
  <c r="I261"/>
  <c r="K261"/>
  <c r="G262"/>
  <c r="I262"/>
  <c r="K262"/>
  <c r="G263"/>
  <c r="I263"/>
  <c r="K263"/>
  <c r="G264"/>
  <c r="I264"/>
  <c r="K264"/>
  <c r="G266"/>
  <c r="I266"/>
  <c r="K266"/>
  <c r="G270"/>
  <c r="I270"/>
  <c r="I269" s="1"/>
  <c r="K270"/>
  <c r="K269" s="1"/>
  <c r="G272"/>
  <c r="I272"/>
  <c r="K272"/>
  <c r="G274"/>
  <c r="I274"/>
  <c r="K274"/>
  <c r="G276"/>
  <c r="I276"/>
  <c r="K276"/>
  <c r="G278"/>
  <c r="I278"/>
  <c r="K278"/>
  <c r="G280"/>
  <c r="I280"/>
  <c r="K280"/>
  <c r="G282"/>
  <c r="I282"/>
  <c r="K282"/>
  <c r="G284"/>
  <c r="I284"/>
  <c r="K284"/>
  <c r="G286"/>
  <c r="I286"/>
  <c r="K286"/>
  <c r="G288"/>
  <c r="I288"/>
  <c r="K288"/>
  <c r="G290"/>
  <c r="I290"/>
  <c r="K290"/>
  <c r="G292"/>
  <c r="I292"/>
  <c r="K292"/>
  <c r="G295"/>
  <c r="I295"/>
  <c r="K295"/>
  <c r="G297"/>
  <c r="I297"/>
  <c r="K297"/>
  <c r="G299"/>
  <c r="I299"/>
  <c r="K299"/>
  <c r="G302"/>
  <c r="I302"/>
  <c r="K302"/>
  <c r="G305"/>
  <c r="I305"/>
  <c r="K305"/>
  <c r="G307"/>
  <c r="I307"/>
  <c r="K307"/>
  <c r="G310"/>
  <c r="I310"/>
  <c r="K310"/>
  <c r="G312"/>
  <c r="I312"/>
  <c r="K312"/>
  <c r="G313"/>
  <c r="I313"/>
  <c r="K313"/>
  <c r="G314"/>
  <c r="I314"/>
  <c r="K314"/>
  <c r="G315"/>
  <c r="I315"/>
  <c r="K315"/>
  <c r="G319"/>
  <c r="I319"/>
  <c r="K319"/>
  <c r="G320"/>
  <c r="I320"/>
  <c r="K320"/>
  <c r="G322"/>
  <c r="I322"/>
  <c r="K322"/>
  <c r="G324"/>
  <c r="I324"/>
  <c r="K324"/>
  <c r="G327"/>
  <c r="I327"/>
  <c r="K327"/>
  <c r="G328"/>
  <c r="I328"/>
  <c r="K328"/>
  <c r="G330"/>
  <c r="I330"/>
  <c r="K330"/>
  <c r="G334"/>
  <c r="I334"/>
  <c r="K334"/>
  <c r="G335"/>
  <c r="I335"/>
  <c r="K335"/>
  <c r="G337"/>
  <c r="I337"/>
  <c r="K337"/>
  <c r="G339"/>
  <c r="I339"/>
  <c r="K339"/>
  <c r="G341"/>
  <c r="I341"/>
  <c r="K341"/>
  <c r="G343"/>
  <c r="I343"/>
  <c r="K343"/>
  <c r="G345"/>
  <c r="I345"/>
  <c r="K345"/>
  <c r="G347"/>
  <c r="I347"/>
  <c r="K347"/>
  <c r="G348"/>
  <c r="I348"/>
  <c r="K348"/>
  <c r="G349"/>
  <c r="I349"/>
  <c r="K349"/>
  <c r="G351"/>
  <c r="I351"/>
  <c r="K351"/>
  <c r="G352"/>
  <c r="I352"/>
  <c r="K352"/>
  <c r="G354"/>
  <c r="I354"/>
  <c r="K354"/>
  <c r="G356"/>
  <c r="I356"/>
  <c r="K356"/>
  <c r="G357"/>
  <c r="I357"/>
  <c r="K357"/>
  <c r="G358"/>
  <c r="I358"/>
  <c r="K358"/>
  <c r="G359"/>
  <c r="I359"/>
  <c r="K359"/>
  <c r="G361"/>
  <c r="I361"/>
  <c r="K361"/>
  <c r="G362"/>
  <c r="I362"/>
  <c r="K362"/>
  <c r="G364"/>
  <c r="I364"/>
  <c r="K364"/>
  <c r="G367"/>
  <c r="I367"/>
  <c r="K367"/>
  <c r="G370"/>
  <c r="I370"/>
  <c r="K370"/>
  <c r="G372"/>
  <c r="I372"/>
  <c r="K372"/>
  <c r="G375"/>
  <c r="I375"/>
  <c r="K375"/>
  <c r="G377"/>
  <c r="I377"/>
  <c r="K377"/>
  <c r="G379"/>
  <c r="I379"/>
  <c r="K379"/>
  <c r="G381"/>
  <c r="I381"/>
  <c r="K381"/>
  <c r="G383"/>
  <c r="I383"/>
  <c r="K383"/>
  <c r="G385"/>
  <c r="I385"/>
  <c r="K385"/>
  <c r="G388"/>
  <c r="I388"/>
  <c r="K388"/>
  <c r="G390"/>
  <c r="I390"/>
  <c r="K390"/>
  <c r="G392"/>
  <c r="I392"/>
  <c r="K392"/>
  <c r="G394"/>
  <c r="I394"/>
  <c r="K394"/>
  <c r="G396"/>
  <c r="I396"/>
  <c r="K396"/>
  <c r="G398"/>
  <c r="I398"/>
  <c r="K398"/>
  <c r="G400"/>
  <c r="I400"/>
  <c r="K400"/>
  <c r="G402"/>
  <c r="I402"/>
  <c r="K402"/>
  <c r="G403"/>
  <c r="I403"/>
  <c r="I401" s="1"/>
  <c r="K403"/>
  <c r="G415"/>
  <c r="G414" s="1"/>
  <c r="I415"/>
  <c r="K415"/>
  <c r="G416"/>
  <c r="I416"/>
  <c r="K416"/>
  <c r="G435"/>
  <c r="I435"/>
  <c r="K435"/>
  <c r="G463"/>
  <c r="I463"/>
  <c r="K463"/>
  <c r="G467"/>
  <c r="I467"/>
  <c r="K467"/>
  <c r="G469"/>
  <c r="I469"/>
  <c r="K469"/>
  <c r="G470"/>
  <c r="I470"/>
  <c r="K470"/>
  <c r="G471"/>
  <c r="I471"/>
  <c r="K471"/>
  <c r="G473"/>
  <c r="I473"/>
  <c r="K473"/>
  <c r="G476"/>
  <c r="I476"/>
  <c r="K476"/>
  <c r="G477"/>
  <c r="I477"/>
  <c r="K477"/>
  <c r="G480"/>
  <c r="I480"/>
  <c r="K480"/>
  <c r="G482"/>
  <c r="I482"/>
  <c r="K482"/>
  <c r="G485"/>
  <c r="I485"/>
  <c r="K485"/>
  <c r="G487"/>
  <c r="I487"/>
  <c r="K487"/>
  <c r="G489"/>
  <c r="I489"/>
  <c r="K489"/>
  <c r="G494"/>
  <c r="I494"/>
  <c r="K494"/>
  <c r="G496"/>
  <c r="I496"/>
  <c r="K496"/>
  <c r="G498"/>
  <c r="I498"/>
  <c r="K498"/>
  <c r="G501"/>
  <c r="I501"/>
  <c r="K501"/>
  <c r="G502"/>
  <c r="I502"/>
  <c r="K502"/>
  <c r="G504"/>
  <c r="I504"/>
  <c r="K504"/>
  <c r="G507"/>
  <c r="I507"/>
  <c r="K507"/>
  <c r="G509"/>
  <c r="I509"/>
  <c r="I508" s="1"/>
  <c r="K509"/>
  <c r="K508" s="1"/>
  <c r="G514"/>
  <c r="G513" s="1"/>
  <c r="I514"/>
  <c r="K514"/>
  <c r="G516"/>
  <c r="I516"/>
  <c r="K516"/>
  <c r="G518"/>
  <c r="G517" s="1"/>
  <c r="I518"/>
  <c r="I517" s="1"/>
  <c r="K518"/>
  <c r="K517" s="1"/>
  <c r="G520"/>
  <c r="I520"/>
  <c r="I519" s="1"/>
  <c r="K520"/>
  <c r="K519" s="1"/>
  <c r="G522"/>
  <c r="G521" s="1"/>
  <c r="I522"/>
  <c r="I521" s="1"/>
  <c r="K522"/>
  <c r="K521" s="1"/>
  <c r="G524"/>
  <c r="I524"/>
  <c r="K524"/>
  <c r="G525"/>
  <c r="I525"/>
  <c r="K525"/>
  <c r="G526"/>
  <c r="I526"/>
  <c r="K526"/>
  <c r="G527"/>
  <c r="I527"/>
  <c r="K527"/>
  <c r="G528"/>
  <c r="I528"/>
  <c r="K528"/>
  <c r="G529"/>
  <c r="I529"/>
  <c r="K529"/>
  <c r="I20" i="1"/>
  <c r="G27"/>
  <c r="J26"/>
  <c r="H31"/>
  <c r="J23"/>
  <c r="J24"/>
  <c r="J25"/>
  <c r="J27"/>
  <c r="E24"/>
  <c r="E26"/>
  <c r="G523" i="12" l="1"/>
  <c r="G363"/>
  <c r="I58" i="1" s="1"/>
  <c r="G271" i="12"/>
  <c r="G220"/>
  <c r="G294"/>
  <c r="G255"/>
  <c r="I51" i="1" s="1"/>
  <c r="G57" i="12"/>
  <c r="G32"/>
  <c r="G6"/>
  <c r="G488"/>
  <c r="I66" i="1" s="1"/>
  <c r="G462" i="12"/>
  <c r="G395"/>
  <c r="G318"/>
  <c r="G168"/>
  <c r="I46" i="1" s="1"/>
  <c r="G497" i="12"/>
  <c r="G340"/>
  <c r="G193"/>
  <c r="G108"/>
  <c r="I45" i="1" s="1"/>
  <c r="G401" i="12"/>
  <c r="I60" i="1" s="1"/>
  <c r="G434" i="12"/>
  <c r="I64" i="1" s="1"/>
  <c r="G417" i="12"/>
  <c r="I63" i="1" s="1"/>
  <c r="G269" i="12"/>
  <c r="I52" i="1" s="1"/>
  <c r="I70"/>
  <c r="G253" i="12"/>
  <c r="I50" i="1" s="1"/>
  <c r="G508" i="12"/>
  <c r="I68" i="1" s="1"/>
  <c r="K414" i="12"/>
  <c r="G404"/>
  <c r="G249"/>
  <c r="I49" i="1" s="1"/>
  <c r="G519" i="12"/>
  <c r="I71" i="1" s="1"/>
  <c r="K523" i="12"/>
  <c r="K401"/>
  <c r="I67" i="1"/>
  <c r="I513" i="12"/>
  <c r="I488"/>
  <c r="K488"/>
  <c r="I414"/>
  <c r="S531"/>
  <c r="I417"/>
  <c r="K513"/>
  <c r="K497"/>
  <c r="K434"/>
  <c r="I434"/>
  <c r="I62" i="1"/>
  <c r="K395" i="12"/>
  <c r="K340"/>
  <c r="I340"/>
  <c r="K271"/>
  <c r="K220"/>
  <c r="K193"/>
  <c r="I168"/>
  <c r="I57"/>
  <c r="K32"/>
  <c r="I6"/>
  <c r="I69" i="1"/>
  <c r="K462" i="12"/>
  <c r="I462"/>
  <c r="I404"/>
  <c r="I395"/>
  <c r="K363"/>
  <c r="I363"/>
  <c r="I57" i="1"/>
  <c r="K318" i="12"/>
  <c r="I318"/>
  <c r="K255"/>
  <c r="K108"/>
  <c r="K57"/>
  <c r="I44" i="1"/>
  <c r="I523" i="12"/>
  <c r="I73" i="1"/>
  <c r="I19" s="1"/>
  <c r="I497" i="12"/>
  <c r="I65" i="1"/>
  <c r="K417" i="12"/>
  <c r="K404"/>
  <c r="I59" i="1"/>
  <c r="I56"/>
  <c r="I294" i="12"/>
  <c r="I255"/>
  <c r="I220"/>
  <c r="I193"/>
  <c r="K168"/>
  <c r="I32"/>
  <c r="K294"/>
  <c r="I271"/>
  <c r="I48" i="1"/>
  <c r="I47"/>
  <c r="I108" i="12"/>
  <c r="I43" i="1"/>
  <c r="K6" i="12"/>
  <c r="G24" i="1"/>
  <c r="I72"/>
  <c r="I61"/>
  <c r="I54"/>
  <c r="I53"/>
  <c r="E317" i="12" l="1"/>
  <c r="I18" i="1"/>
  <c r="K317" i="12"/>
  <c r="K316" s="1"/>
  <c r="I317"/>
  <c r="I316" s="1"/>
  <c r="G317"/>
  <c r="G316" s="1"/>
  <c r="I55" i="1" s="1"/>
  <c r="G531" i="12"/>
  <c r="I42" i="1"/>
  <c r="I16" s="1"/>
  <c r="I17"/>
  <c r="I21" l="1"/>
  <c r="G25" s="1"/>
  <c r="G26" s="1"/>
  <c r="I74"/>
  <c r="G28" l="1"/>
</calcChain>
</file>

<file path=xl/comments1.xml><?xml version="1.0" encoding="utf-8"?>
<comments xmlns="http://schemas.openxmlformats.org/spreadsheetml/2006/main">
  <authors>
    <author>Radim Štěpánek</author>
  </authors>
  <commentList>
    <comment ref="D8" authorId="0">
      <text>
        <r>
          <rPr>
            <sz val="9"/>
            <color indexed="81"/>
            <rFont val="Tahoma"/>
            <family val="2"/>
            <charset val="238"/>
          </rPr>
          <t>Název</t>
        </r>
      </text>
    </comment>
    <comment ref="I8" authorId="0">
      <text>
        <r>
          <rPr>
            <sz val="9"/>
            <color indexed="81"/>
            <rFont val="Tahoma"/>
            <family val="2"/>
            <charset val="238"/>
          </rPr>
          <t>IČO</t>
        </r>
      </text>
    </comment>
    <comment ref="D9" authorId="0">
      <text>
        <r>
          <rPr>
            <sz val="9"/>
            <color indexed="81"/>
            <rFont val="Tahoma"/>
            <family val="2"/>
            <charset val="238"/>
          </rPr>
          <t>Ulice</t>
        </r>
      </text>
    </comment>
    <comment ref="I9" authorId="0">
      <text>
        <r>
          <rPr>
            <sz val="9"/>
            <color indexed="81"/>
            <rFont val="Tahoma"/>
            <family val="2"/>
            <charset val="238"/>
          </rPr>
          <t>DIČ</t>
        </r>
      </text>
    </comment>
    <comment ref="C10" authorId="0">
      <text>
        <r>
          <rPr>
            <sz val="9"/>
            <color indexed="81"/>
            <rFont val="Tahoma"/>
            <family val="2"/>
            <charset val="238"/>
          </rPr>
          <t>PSČ</t>
        </r>
      </text>
    </comment>
    <comment ref="D10" authorId="0">
      <text>
        <r>
          <rPr>
            <sz val="9"/>
            <color indexed="81"/>
            <rFont val="Tahoma"/>
            <family val="2"/>
            <charset val="238"/>
          </rPr>
          <t>Ulice</t>
        </r>
      </text>
    </commen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C13" authorId="0">
      <text>
        <r>
          <rPr>
            <sz val="9"/>
            <color indexed="81"/>
            <rFont val="Tahoma"/>
            <family val="2"/>
            <charset val="238"/>
          </rPr>
          <t>PSČ</t>
        </r>
      </text>
    </comment>
    <comment ref="D13" authorId="0">
      <text>
        <r>
          <rPr>
            <sz val="9"/>
            <color indexed="81"/>
            <rFont val="Tahoma"/>
            <family val="2"/>
            <charset val="238"/>
          </rPr>
          <t>Ulice</t>
        </r>
      </text>
    </comment>
  </commentList>
</comments>
</file>

<file path=xl/sharedStrings.xml><?xml version="1.0" encoding="utf-8"?>
<sst xmlns="http://schemas.openxmlformats.org/spreadsheetml/2006/main" count="2936" uniqueCount="1409">
  <si>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</si>
  <si>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</si>
  <si>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</si>
  <si>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</si>
  <si>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</si>
  <si>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</si>
  <si>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</si>
  <si>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</si>
  <si>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</si>
  <si>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</si>
  <si>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</si>
  <si>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</si>
  <si>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</si>
  <si>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</si>
  <si>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</si>
  <si>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Číslo</t>
  </si>
  <si>
    <t>Zhotovitel:</t>
  </si>
  <si>
    <t>Projektant:</t>
  </si>
  <si>
    <t>Vypracoval:</t>
  </si>
  <si>
    <t>Objednatel:</t>
  </si>
  <si>
    <t>HSV</t>
  </si>
  <si>
    <t>PSV</t>
  </si>
  <si>
    <t>MON</t>
  </si>
  <si>
    <t>Vedlejší náklady</t>
  </si>
  <si>
    <t>Ostatní náklady</t>
  </si>
  <si>
    <t>Celkem</t>
  </si>
  <si>
    <t>Rozpis ceny</t>
  </si>
  <si>
    <t>Rekapitulace daní</t>
  </si>
  <si>
    <t>IČ:</t>
  </si>
  <si>
    <t>DIČ:</t>
  </si>
  <si>
    <t>Cena celkem s DPH</t>
  </si>
  <si>
    <t>#RTSROZP#</t>
  </si>
  <si>
    <t>Zakázka:</t>
  </si>
  <si>
    <t>Z:</t>
  </si>
  <si>
    <t>Položkový rozpočet</t>
  </si>
  <si>
    <t>Kutná Hora</t>
  </si>
  <si>
    <t>Rozpočet:</t>
  </si>
  <si>
    <t>Misto</t>
  </si>
  <si>
    <t>Nová výstavba knihovního depozitáře</t>
  </si>
  <si>
    <t>České muzeum stříbra, příspěvková organizace</t>
  </si>
  <si>
    <t>Barborská 28/9</t>
  </si>
  <si>
    <t>Kutná Hora-Kutná Hora-Vnitřní Město</t>
  </si>
  <si>
    <t>28401</t>
  </si>
  <si>
    <t>00342246</t>
  </si>
  <si>
    <t>VMS projekt s.r.o.</t>
  </si>
  <si>
    <t>Novorossijská 977/16</t>
  </si>
  <si>
    <t>Praha-Vršovice</t>
  </si>
  <si>
    <t>10000</t>
  </si>
  <si>
    <t>27394361</t>
  </si>
  <si>
    <t>CZ27394361</t>
  </si>
  <si>
    <t>CZK</t>
  </si>
  <si>
    <t>Rekapitulace dílů</t>
  </si>
  <si>
    <t>Typ dílu</t>
  </si>
  <si>
    <t>1</t>
  </si>
  <si>
    <t>Zemní práce</t>
  </si>
  <si>
    <t>2</t>
  </si>
  <si>
    <t>Základy,zvláštní zakládání</t>
  </si>
  <si>
    <t>3</t>
  </si>
  <si>
    <t>Svislé a kompletní konstrukce</t>
  </si>
  <si>
    <t>4</t>
  </si>
  <si>
    <t>Vodorovné konstrukce</t>
  </si>
  <si>
    <t>61</t>
  </si>
  <si>
    <t>Upravy povrchů vnitřní</t>
  </si>
  <si>
    <t>62</t>
  </si>
  <si>
    <t>Upravy povrchů vnější</t>
  </si>
  <si>
    <t>63</t>
  </si>
  <si>
    <t>Podlahy a podlahové konstrukce</t>
  </si>
  <si>
    <t>64</t>
  </si>
  <si>
    <t>Výplně otvorů</t>
  </si>
  <si>
    <t>90</t>
  </si>
  <si>
    <t>Přípočty</t>
  </si>
  <si>
    <t>94</t>
  </si>
  <si>
    <t>Lešení a stavební výtahy</t>
  </si>
  <si>
    <t>95</t>
  </si>
  <si>
    <t>Dokončovací kce na pozem.stav.</t>
  </si>
  <si>
    <t>96</t>
  </si>
  <si>
    <t>Bourání konstrukcí</t>
  </si>
  <si>
    <t>97</t>
  </si>
  <si>
    <t>Prorážení otvorů</t>
  </si>
  <si>
    <t>99</t>
  </si>
  <si>
    <t>Staveništní přesun hmot</t>
  </si>
  <si>
    <t>711</t>
  </si>
  <si>
    <t>Izolace proti vodě</t>
  </si>
  <si>
    <t>712</t>
  </si>
  <si>
    <t>Živičné krytiny</t>
  </si>
  <si>
    <t>713</t>
  </si>
  <si>
    <t>Izolace tepelné</t>
  </si>
  <si>
    <t>714</t>
  </si>
  <si>
    <t>Izol akustické a protiotřesové</t>
  </si>
  <si>
    <t>720</t>
  </si>
  <si>
    <t>Zdravotechnická instalace</t>
  </si>
  <si>
    <t>764</t>
  </si>
  <si>
    <t>Konstrukce klempířské</t>
  </si>
  <si>
    <t>765</t>
  </si>
  <si>
    <t>Krytiny tvrdé</t>
  </si>
  <si>
    <t>766</t>
  </si>
  <si>
    <t>Konstrukce truhlářské</t>
  </si>
  <si>
    <t>767</t>
  </si>
  <si>
    <t>Konstrukce zámečnické</t>
  </si>
  <si>
    <t>771</t>
  </si>
  <si>
    <t>Podlahy z dlaždic a obklady</t>
  </si>
  <si>
    <t>777</t>
  </si>
  <si>
    <t>Podlahy ze syntetických hmot</t>
  </si>
  <si>
    <t>781</t>
  </si>
  <si>
    <t>Obklady keramické</t>
  </si>
  <si>
    <t>783</t>
  </si>
  <si>
    <t>Nátěry</t>
  </si>
  <si>
    <t>784</t>
  </si>
  <si>
    <t>Malby</t>
  </si>
  <si>
    <t>M21</t>
  </si>
  <si>
    <t>Elektromontáže</t>
  </si>
  <si>
    <t>M22</t>
  </si>
  <si>
    <t>Montáž sdělovací a zabezp.tech</t>
  </si>
  <si>
    <t>M24</t>
  </si>
  <si>
    <t>Montáže vzduchotechnických zař</t>
  </si>
  <si>
    <t>VN</t>
  </si>
  <si>
    <t>ON</t>
  </si>
  <si>
    <t>S:</t>
  </si>
  <si>
    <t>#TypZaznamu#</t>
  </si>
  <si>
    <t>STA</t>
  </si>
  <si>
    <t>OBJ</t>
  </si>
  <si>
    <t>P.č.</t>
  </si>
  <si>
    <t>Číslo položky</t>
  </si>
  <si>
    <t>Název položky</t>
  </si>
  <si>
    <t>MJ</t>
  </si>
  <si>
    <t>množství</t>
  </si>
  <si>
    <t>cena / MJ</t>
  </si>
  <si>
    <t>hmotnost / MJ</t>
  </si>
  <si>
    <t>hmotnost celk.(t)</t>
  </si>
  <si>
    <t>dem. hmotnost / MJ</t>
  </si>
  <si>
    <t>dem. hmotnost celk.(t)</t>
  </si>
  <si>
    <t>Díl:</t>
  </si>
  <si>
    <t>DIL</t>
  </si>
  <si>
    <t>122201101R00</t>
  </si>
  <si>
    <t>Odkopávky nezapažené v hor. 3 do 100 m3</t>
  </si>
  <si>
    <t>m3</t>
  </si>
  <si>
    <t>POL1_0</t>
  </si>
  <si>
    <t>výkres 101 výkopy (odkopávka na -0,46):0,2*289,8</t>
  </si>
  <si>
    <t>VV</t>
  </si>
  <si>
    <t>122201109R00</t>
  </si>
  <si>
    <t>Příplatek za lepivost - odkopávky v hor. 3</t>
  </si>
  <si>
    <t>57,96*0,5</t>
  </si>
  <si>
    <t>132201211R00</t>
  </si>
  <si>
    <t>Hloubení rýh š.do 200 cm hor.3 do 100 m3,STROJNĚ</t>
  </si>
  <si>
    <t>v.č. 101 výkopy pasy:1,32*(222,575-163,54)</t>
  </si>
  <si>
    <t>v.č. 101 výkopy pasy-svahování:0,22*70,78+0,97*(1,26*2+4,16*2)</t>
  </si>
  <si>
    <t>odpočet ruční výkop:-8,85525</t>
  </si>
  <si>
    <t>132201219R00</t>
  </si>
  <si>
    <t>Přípl.za lepivost,hloubení rýh 200cm,hor.3,STROJNĚ</t>
  </si>
  <si>
    <t>95,15735*0,5</t>
  </si>
  <si>
    <t>139601103R00</t>
  </si>
  <si>
    <t>Ruční výkop jam, rýh a šachet v hornině tř. 4</t>
  </si>
  <si>
    <t>statika v.č. 01 základy (posledních 15 cm):0,15*(222,575-163,54)</t>
  </si>
  <si>
    <t>174101102R00</t>
  </si>
  <si>
    <t>Zásyp ruční se zhutněním</t>
  </si>
  <si>
    <t>výkop rýh:104,0126</t>
  </si>
  <si>
    <t>odpočet betonu a ZB:-34,09273-70,86*0,25</t>
  </si>
  <si>
    <t>167101101R00</t>
  </si>
  <si>
    <t>Nakládání výkopku z hor.1-4 v množství do 100 m3</t>
  </si>
  <si>
    <t>odkopávky:57,96</t>
  </si>
  <si>
    <t>výkopy rýh:104,0126</t>
  </si>
  <si>
    <t>odpočet zásypy:-52,20487</t>
  </si>
  <si>
    <t>odpočet provápněná zemina:-0,3*202,28</t>
  </si>
  <si>
    <t>162701105R00</t>
  </si>
  <si>
    <t>Vodorovné přemístění výkopku z hor.1-4 do 10000 m</t>
  </si>
  <si>
    <t>162701109R00</t>
  </si>
  <si>
    <t>Příplatek k vod. přemístění hor.1-4 za další 1 km</t>
  </si>
  <si>
    <t>171201201R00</t>
  </si>
  <si>
    <t>Uložení sypaniny na skl.-sypanina na výšku přes 2m</t>
  </si>
  <si>
    <t>199000002R00</t>
  </si>
  <si>
    <t>Poplatek za skládku horniny 1- 4</t>
  </si>
  <si>
    <t>181201111R00</t>
  </si>
  <si>
    <t>Úprava pláně na násypech se zhutněním - ručně</t>
  </si>
  <si>
    <t>m2</t>
  </si>
  <si>
    <t>274313611R00</t>
  </si>
  <si>
    <t>Beton základových pasů prostý C 16/20</t>
  </si>
  <si>
    <t>statika v.č. 01 základy:0,55*(222,575-163,54)</t>
  </si>
  <si>
    <t>stratné 5% na nerovnost výkopu:32,4695*0,05</t>
  </si>
  <si>
    <t>274272130RT3</t>
  </si>
  <si>
    <t>Zdivo základové z bednicích tvárnic, tl. 25 cm, výplň tvárnic betonem C 16/20</t>
  </si>
  <si>
    <t>statika v.č. 01 základy:1*(18,48*2+10,1*2+6,15*2+1,4-3,026)</t>
  </si>
  <si>
    <t>274321411R00</t>
  </si>
  <si>
    <t>Železobeton základových pasů C 25/30</t>
  </si>
  <si>
    <t>pas ZP1:0,25*1*3,026*2</t>
  </si>
  <si>
    <t>274351215R00</t>
  </si>
  <si>
    <t>Bednění stěn základových pasů - zřízení</t>
  </si>
  <si>
    <t>pas ZP1:2*1*3,026*2</t>
  </si>
  <si>
    <t>274351216R00</t>
  </si>
  <si>
    <t>Bednění stěn základových pasů - odstranění</t>
  </si>
  <si>
    <t>561471120RX0</t>
  </si>
  <si>
    <t>Podklad ze zeminy stab.vápnem, tl. do 30 cm</t>
  </si>
  <si>
    <t>statika v.č. 01 základy:181,65+20,63</t>
  </si>
  <si>
    <t>212312111R00</t>
  </si>
  <si>
    <t>Lože trativodu z betonu prostého</t>
  </si>
  <si>
    <t>lože trativodů:0,085*68,135</t>
  </si>
  <si>
    <t>212755114R00</t>
  </si>
  <si>
    <t>Trativody z drenážních trubek DN 10 cm bez lože</t>
  </si>
  <si>
    <t>m</t>
  </si>
  <si>
    <t>lože trativodů:4,32+1+1,5+4,97+11,32+19,2+13,42+8,665+3,74</t>
  </si>
  <si>
    <t>212561111R00</t>
  </si>
  <si>
    <t>Výplň odvodňov. trativodů kam. hrubě drcen. 16 mm</t>
  </si>
  <si>
    <t>lože trativodů:0,13*68,135</t>
  </si>
  <si>
    <t>212971110R00</t>
  </si>
  <si>
    <t>Opláštění trativodů z geotext., do sklonu 1:2,5</t>
  </si>
  <si>
    <t>lože trativodů:68,135*2</t>
  </si>
  <si>
    <t>69366198R</t>
  </si>
  <si>
    <t>Geotextilie 300 g/m2 š. 200cm 100% PP</t>
  </si>
  <si>
    <t>POL3_0</t>
  </si>
  <si>
    <t>136,27*1,15</t>
  </si>
  <si>
    <t>894431111RAA</t>
  </si>
  <si>
    <t>Šachta, D 315 mm, dl.šach.roury 1,25 m, přímá, dno PP KG D 110 mm, poklop litina 12,5 t</t>
  </si>
  <si>
    <t>kus</t>
  </si>
  <si>
    <t>POL2_0</t>
  </si>
  <si>
    <t>kontrolní šachty drenáže:7</t>
  </si>
  <si>
    <t>311238113R00</t>
  </si>
  <si>
    <t>Zdivo keramické 24 P+D P10 na MVC 5, tl. 240 mm</t>
  </si>
  <si>
    <t>1NP:3,33*(18,48*2+10,12*2+6,15*2)-2,15*(1,1*2+1,7*2)+1,395*1,48</t>
  </si>
  <si>
    <t>2NP:3*(18,48*2+10,12*2)+2,5*6,15*2-1,7*2,15-1,1*1,5*3</t>
  </si>
  <si>
    <t>317168130R00</t>
  </si>
  <si>
    <t>překlad P06:3*2</t>
  </si>
  <si>
    <t>317168132R00</t>
  </si>
  <si>
    <t>překlad P04:3*1</t>
  </si>
  <si>
    <t>317168134R00</t>
  </si>
  <si>
    <t>překlad P01:3*2</t>
  </si>
  <si>
    <t>311238111R00</t>
  </si>
  <si>
    <t>Zdivo keramické 17,5 P+D P8 na MVC 5, tl. 175 mm</t>
  </si>
  <si>
    <t>1NP:3,18*(2,175*2+4,075)</t>
  </si>
  <si>
    <t>342248120R00</t>
  </si>
  <si>
    <t>1NP:3,18*(4,9+2,05*2)-2,15*(1,7+1)</t>
  </si>
  <si>
    <t>2NP:3,2*(5,2+2,05*3)-2,15*(1,7+1)</t>
  </si>
  <si>
    <t>317168112R00</t>
  </si>
  <si>
    <t>překlad P01:2</t>
  </si>
  <si>
    <t>317168115R00</t>
  </si>
  <si>
    <t>překlad P02:2</t>
  </si>
  <si>
    <t>342948111R00</t>
  </si>
  <si>
    <t>Ukotvení příček k cihel.konstr. kotvami na hmožd.</t>
  </si>
  <si>
    <t>1NP:3,18*4</t>
  </si>
  <si>
    <t>2NP:3,2*3</t>
  </si>
  <si>
    <t>342668111R00</t>
  </si>
  <si>
    <t>Těsnění styku příčky se stáv. konstrukcí PU pěnou</t>
  </si>
  <si>
    <t>1NP:2,175*2+4,075+4,9+2,05*2</t>
  </si>
  <si>
    <t>2NP:5,2+2,05*3</t>
  </si>
  <si>
    <t>310100011RAB</t>
  </si>
  <si>
    <t>Zazdívka otvorů ve zdivu, bez úpravy povrchu, tloušťky do 45 cm</t>
  </si>
  <si>
    <t>bourací práce - pohled, zazdívky otvorů:2,13*1,87+2,18*1,87-1,1*1,29+0,9*1,78+0,56*1,07</t>
  </si>
  <si>
    <t>345321414R00</t>
  </si>
  <si>
    <t>Zídky z betonu železového C 25/30</t>
  </si>
  <si>
    <t>statika strop 2NP atikové zídky:0,15*0,735*(5,97+10,6*2+18,48+8,665)+0,15*0,625*(6,15*2+3,845)</t>
  </si>
  <si>
    <t>345351101R00</t>
  </si>
  <si>
    <t>Bednění zídek plnostěnných - zřízení</t>
  </si>
  <si>
    <t>statika strop 2NP atikové zídky:2*0,735*(5,97+10,6*2+18,48+8,665)+2*0,625*(6,15*2+3,845)</t>
  </si>
  <si>
    <t>345351102R00</t>
  </si>
  <si>
    <t>Bednění zídek plnostěnných - odstranění</t>
  </si>
  <si>
    <t>345361721R00</t>
  </si>
  <si>
    <t>Výztuž zídek z oceli B500 B</t>
  </si>
  <si>
    <t>t</t>
  </si>
  <si>
    <t>statika v.č. 06:1,1533</t>
  </si>
  <si>
    <t>317941125R00</t>
  </si>
  <si>
    <t>Osazení ocelových válcovaných nosníků č.22 a vyšší</t>
  </si>
  <si>
    <t>statika strop 1NP HEA240:62*(1,7+0,25*2+1,1+0,3*2)/1000</t>
  </si>
  <si>
    <t>13486325R</t>
  </si>
  <si>
    <t>Tyč průřezu HEA 240, hrubé, jakost oceli S235, 11375</t>
  </si>
  <si>
    <t>statika strop 1NP HEA240:62*(1,7+0,25*2+1,1+0,3*2)*1,15/1000</t>
  </si>
  <si>
    <t>346244382RT2</t>
  </si>
  <si>
    <t>Plentování ocelových nosníků výšky 20 - 30 cm, s použitím suché maltové směsi</t>
  </si>
  <si>
    <t>statika strop 1NP HEA240:0,24*(1,7+1,1)+0,24*(2,2+1,7)*2</t>
  </si>
  <si>
    <t>317941123R00</t>
  </si>
  <si>
    <t>Osazení ocelových válcovaných nosníků  č.14-22</t>
  </si>
  <si>
    <t>překlad PO05:13,4*(1,7*2+2,05*2)/1000</t>
  </si>
  <si>
    <t>překlad PO07:13,4*1,7*4/1000</t>
  </si>
  <si>
    <t>13383425R</t>
  </si>
  <si>
    <t>Tyč průřezu IPE 140, střední, jakost oceli S235, 11375</t>
  </si>
  <si>
    <t>překlad PO05:13,4*(1,7*2+2,05*2)*1,15/1000</t>
  </si>
  <si>
    <t>překlad PO07:13,4*1,7*4*1,15/1000</t>
  </si>
  <si>
    <t>346244381RT2</t>
  </si>
  <si>
    <t>Plentování ocelových nosníků výšky do 20 cm, s použitím suché maltové směsi</t>
  </si>
  <si>
    <t>překlad PO05:0,4*1,4+0,14*2,05*2</t>
  </si>
  <si>
    <t>překlad PO07:0,4*1,4+1,7*0,14*2</t>
  </si>
  <si>
    <t>347211111R00</t>
  </si>
  <si>
    <t>Doplnění bočního krytu přesahu střechy, cementotřískové desky</t>
  </si>
  <si>
    <t>pohledy bourání "D":3*2</t>
  </si>
  <si>
    <t>411120033RA0</t>
  </si>
  <si>
    <t>statika v.č. 03:15*10,41*1,2</t>
  </si>
  <si>
    <t>411120030RA0</t>
  </si>
  <si>
    <t>statika v.č. 03:5*3,66*1,2</t>
  </si>
  <si>
    <t>411321515R00</t>
  </si>
  <si>
    <t>Stropy deskové ze železobetonu C 30/37</t>
  </si>
  <si>
    <t>statika strop 1NP:0,15*(216,73-5,015-6,58-0,8518*2)</t>
  </si>
  <si>
    <t>489381001RT3</t>
  </si>
  <si>
    <t>Dobetonování prefabrikovaných konstrukcí, betonem třídy C 25/30</t>
  </si>
  <si>
    <t>statika strop 2NP:0,265*(195,89-10,41*1,2*15)+0,15*(23,773-3,66*1,2*5)</t>
  </si>
  <si>
    <t>411351205R00</t>
  </si>
  <si>
    <t>Bednění stropů deskových, podepřen, do 3,5m, 12kPa</t>
  </si>
  <si>
    <t>statika strop 1NP:21,252*2+27,324*4+8,7132+0,5635+1,5745</t>
  </si>
  <si>
    <t>411351206R00</t>
  </si>
  <si>
    <t>Odstranění bednění stropů deskových do 3,5m, 12kPa</t>
  </si>
  <si>
    <t>411351801R00</t>
  </si>
  <si>
    <t>Bednění čel stropních desek, zřízení</t>
  </si>
  <si>
    <t>statika strop 1NP:2,404+5,97+10,5+18,38+10,5+8,665+2,404</t>
  </si>
  <si>
    <t>statika strop 2NP:6,15*2+5,97+10,6*2+18,48+8,664</t>
  </si>
  <si>
    <t>411351802R00</t>
  </si>
  <si>
    <t>Bednění čel stropních desek, odstranění</t>
  </si>
  <si>
    <t>411351901R00</t>
  </si>
  <si>
    <t>Bednění prostupu plochy do 0,06 m2</t>
  </si>
  <si>
    <t>prostupy DN250 - strop:2</t>
  </si>
  <si>
    <t>411351902R00</t>
  </si>
  <si>
    <t>Bednění prostupu plochy do 0,25 m2</t>
  </si>
  <si>
    <t>prostupy 415/350 - strop:2</t>
  </si>
  <si>
    <t>413321515R00</t>
  </si>
  <si>
    <t>Nosníky z betonu železového C 30/37</t>
  </si>
  <si>
    <t>statika strop 1NP trám TR1:0,6*0,55*10,5*5</t>
  </si>
  <si>
    <t>statika strop 1NP trám N1:0,2*0,2*3,845</t>
  </si>
  <si>
    <t>413351107R00</t>
  </si>
  <si>
    <t>Bednění nosníků - zřízení</t>
  </si>
  <si>
    <t>statika strop 1NP trám TR1:(0,6+2*0,55)*10,5*5</t>
  </si>
  <si>
    <t>statika strop 1NP trám N1:0,2*3*3,845</t>
  </si>
  <si>
    <t>překlad oken 2NP (tvořen ŽB věncem):0,24*1,1*3</t>
  </si>
  <si>
    <t>413351108R00</t>
  </si>
  <si>
    <t>Bednění nosníků - odstranění</t>
  </si>
  <si>
    <t>413351215R00</t>
  </si>
  <si>
    <t>Podpěrná konstr.nosníků do 4 m,do 20 kPa - zřízení</t>
  </si>
  <si>
    <t>statika strop 1NP trám TR1:0,6*10,5*5</t>
  </si>
  <si>
    <t>statika strop 1NP trám N1:0,2*3,845</t>
  </si>
  <si>
    <t>413351216R00</t>
  </si>
  <si>
    <t>Podpěrná konstr.nosníků do 4 m,20 kPa - odstranění</t>
  </si>
  <si>
    <t>489361001RT1</t>
  </si>
  <si>
    <t>Doplňující výztuž prefa konstrukcí z bet.oceli, z oceli B500 B</t>
  </si>
  <si>
    <t>statika v.č. 03:0,0743</t>
  </si>
  <si>
    <t>417321414R00</t>
  </si>
  <si>
    <t>Ztužující pásy a věnce z betonu železového C 25/30</t>
  </si>
  <si>
    <t>statika strop 1NP věnec:0,15*0,24*3,622*2</t>
  </si>
  <si>
    <t>statika strop 2NP věnec:0,2*0,24*(18,48*2+10,6*2+6,168*2)</t>
  </si>
  <si>
    <t>417351115R00</t>
  </si>
  <si>
    <t>Bednění ztužujících pásů a věnců - zřízení</t>
  </si>
  <si>
    <t>statika strop 1NP věnec:0,15*2*3,622*2</t>
  </si>
  <si>
    <t>statika strop 2NP věnec:0,2*2*(18,48*2+10,6*2+6,168*2)</t>
  </si>
  <si>
    <t>417351116R00</t>
  </si>
  <si>
    <t>Bednění ztužujících pásů a věnců - odstranění</t>
  </si>
  <si>
    <t>413361821RX0</t>
  </si>
  <si>
    <t>Výztuž nosníků a stropů z betonářské oceli B500 B</t>
  </si>
  <si>
    <t>statika v.č. 05:5,4409</t>
  </si>
  <si>
    <t>430321514R00</t>
  </si>
  <si>
    <t>Beton schodišťových konstrukcí železový C 30/37</t>
  </si>
  <si>
    <t>statika strop 1NP:0,15*1,395*2,97</t>
  </si>
  <si>
    <t>431351121R00</t>
  </si>
  <si>
    <t>Bednění podest a podstup.desek přímočar.- zřízení</t>
  </si>
  <si>
    <t>statika strop 1NP:1,395*2,97</t>
  </si>
  <si>
    <t>431351122R00</t>
  </si>
  <si>
    <t>Bednění podest a podstup.desek přímočar.odstranění</t>
  </si>
  <si>
    <t>434311116R00</t>
  </si>
  <si>
    <t>Stupně dusané na terén, na desku, z betonu C 25/30</t>
  </si>
  <si>
    <t>statika strop 1NP:9*1,395</t>
  </si>
  <si>
    <t>434351141R00</t>
  </si>
  <si>
    <t>Bednění stupňů přímočarých - zřízení</t>
  </si>
  <si>
    <t>12,555*0,1856</t>
  </si>
  <si>
    <t>434351142R00</t>
  </si>
  <si>
    <t>Bednění stupňů přímočarých - odstranění</t>
  </si>
  <si>
    <t>416043242R00</t>
  </si>
  <si>
    <t>Samost.pož.předěl,kov.kce.CD+UA,deska 2x RF 12,5mm</t>
  </si>
  <si>
    <t>SDK obklad VZT:2,45*2</t>
  </si>
  <si>
    <t>416093122R00</t>
  </si>
  <si>
    <t>Čelo podhledu SDK, v.do 500 mm, 1xCD, 1xRF 12,5 mm</t>
  </si>
  <si>
    <t>SDK obklad VZT:0,495*(1,73+1,415)*2*2</t>
  </si>
  <si>
    <t>416091082R00</t>
  </si>
  <si>
    <t>Příplatek k podhledu sádrokart. za plochu do 5 m2</t>
  </si>
  <si>
    <t>SDK obklad VZT:4,9+6,2271</t>
  </si>
  <si>
    <t>610991111R00</t>
  </si>
  <si>
    <t>Zakrývání výplní vnitřních otvorů</t>
  </si>
  <si>
    <t>612473182R00</t>
  </si>
  <si>
    <t>Omítka vnitř.zdiva ze such.směsi, štuková, strojně</t>
  </si>
  <si>
    <t>1NP strojovna a stanice GHZ:3,18*(2,075*2+2,05*2+4,075*2+2*2)-2,15*1-1,1*2,15</t>
  </si>
  <si>
    <t>1NP stanice GHZ:3,2*(2,075*2+2,05*2)-1*2,15</t>
  </si>
  <si>
    <t>odpočet lehčené omítky pod obklady:-25,6125</t>
  </si>
  <si>
    <t>oprava stávajících stěn 1NP:3,18*2,2-1,1*2,15</t>
  </si>
  <si>
    <t>oprava stávajících stěn 2NP:2,5*2,07-1,1*2,15</t>
  </si>
  <si>
    <t>602011116RT3</t>
  </si>
  <si>
    <t>Omítka jádrová lehčená, ručně, tloušťka vrstvy 20 mm</t>
  </si>
  <si>
    <t>1NP:1,5*(2,075*2+2,05*2-1+0,9+1,675)</t>
  </si>
  <si>
    <t>2NP:1,5*(2,075*2+2,05*2-1)</t>
  </si>
  <si>
    <t>601021234RT5</t>
  </si>
  <si>
    <t>Omítka stropů vápenosádrová.hlazená strojně, tloušťka vrstvy 20 mm</t>
  </si>
  <si>
    <t>1NP:6,25+12,685+1,208</t>
  </si>
  <si>
    <t>2NP:5,85+20,85</t>
  </si>
  <si>
    <t>602021234RT5</t>
  </si>
  <si>
    <t>Omítka stěn vápenosádrová hlazená strojně, tloušťka vrstvy 20 mm</t>
  </si>
  <si>
    <t>1NP:3,18*(18*2+10,12*2+2,175*2+2,05*2+2,575*2+6,195*2+3,365*2)+1,48*(1,395*2+0,24)</t>
  </si>
  <si>
    <t>odpočet otvorů:-2,15*(1,7*5+1+1,1*2)</t>
  </si>
  <si>
    <t>2NP:3,2*(18*2+10,12*2+2,175*2+2,75*2+2,05*2)+2,5*(6,195*2+3,365*2)</t>
  </si>
  <si>
    <t>odpočet otvorů:-2,15*(1,7*1+1+1,1)-1,1*1,5*3-0,9*1,78</t>
  </si>
  <si>
    <t>612445921RT3</t>
  </si>
  <si>
    <t>Omítka vápenosádrová vnitřního ostění - hladká, ze vápenosádrové omítky tl. 20 mm</t>
  </si>
  <si>
    <t>ostění oken:0,17*(1,1*3+1,5*6)</t>
  </si>
  <si>
    <t>612473186R00</t>
  </si>
  <si>
    <t>Příplatek za zabudované rohovníky, stěny</t>
  </si>
  <si>
    <t>1NP:3,18*2+1,48*2</t>
  </si>
  <si>
    <t>2NP:3,2*2</t>
  </si>
  <si>
    <t>okna a dveře:29,1</t>
  </si>
  <si>
    <t>620991121R00</t>
  </si>
  <si>
    <t>Zakrývání výplní vnějších otvorů z lešení</t>
  </si>
  <si>
    <t>1NP:2,15*(1,1*2+1,7)</t>
  </si>
  <si>
    <t>2NP:1,1*1,5*3</t>
  </si>
  <si>
    <t>622311515R00</t>
  </si>
  <si>
    <t>Izolace suterénu XPS tl. 160 mm, bez PÚ</t>
  </si>
  <si>
    <t>KSZ S02 pod terénem:0,5*(6,187*2+5,97+10,6*2+18,48+8,665)</t>
  </si>
  <si>
    <t>622311525RU1</t>
  </si>
  <si>
    <t>Zateplovací systém sokl, XPS tl. 160 mm, s omítkou silikátovou</t>
  </si>
  <si>
    <t>KSZ S02 nad terénem:0,5*(6,187*2+5,97+10,6*2+18,48+8,665)</t>
  </si>
  <si>
    <t>622311016R00</t>
  </si>
  <si>
    <t>Soklová lišta hliník KZS tl. 160 mm</t>
  </si>
  <si>
    <t>KSZ S01:6,187*2+5,97+10,6*2+18,48+8,665</t>
  </si>
  <si>
    <t>622311135RT6</t>
  </si>
  <si>
    <t>Zateplovací systém fasáda, EPS F tl.160 mm, s omítkou silikátovou</t>
  </si>
  <si>
    <t>KZS S01:6,187*(6,515+6,435)+5,97*6,86+10,6*7,27+10,6*7,5+18,48*7,33+8,665*6,86+1,05*3,845</t>
  </si>
  <si>
    <t>odpočet okna:-13,335</t>
  </si>
  <si>
    <t>622311154RT6</t>
  </si>
  <si>
    <t>Zateplovací systém ostění, EPS F tl. 50 mm, s omítkou silikátovou</t>
  </si>
  <si>
    <t>1NP:0,16*(2,15*6+1,1*2+1,7)</t>
  </si>
  <si>
    <t>2NP:0,16*(1,1*3+1,5*6)</t>
  </si>
  <si>
    <t>622421491R00</t>
  </si>
  <si>
    <t>Doplňky zatepl. systémů, rohová lišta s okapničkou</t>
  </si>
  <si>
    <t>7,67*2+7,93*2</t>
  </si>
  <si>
    <t>622421492R00</t>
  </si>
  <si>
    <t>Doplňky zatepl. systémů, okenní lišta s tkaninou</t>
  </si>
  <si>
    <t>1NP:(2,15*6+1,1*2+1,7)</t>
  </si>
  <si>
    <t>2NP:(1,1*3+1,5*6)</t>
  </si>
  <si>
    <t>622421494R00</t>
  </si>
  <si>
    <t>Doplňky zatepl. systémů, podparapetní lišta s tkan</t>
  </si>
  <si>
    <t>2NP:1,1*3</t>
  </si>
  <si>
    <t>622481211RT2</t>
  </si>
  <si>
    <t>Montáž výztužné sítě(perlinky)do stěrky-vněj.stěny, včetně výztužné sítě a stěrkového tmelu</t>
  </si>
  <si>
    <t>602016183R00</t>
  </si>
  <si>
    <t>Omítka stěn tenkovrstvá silikátová</t>
  </si>
  <si>
    <t>631315711RT2</t>
  </si>
  <si>
    <t>Mazanina betonová tl. 12 - 24 cm C 25/30, vyztužená ocelovými vlákny 20 kg/m3</t>
  </si>
  <si>
    <t>skladba PDL/01:203,05*0,15</t>
  </si>
  <si>
    <t>631319155R00</t>
  </si>
  <si>
    <t>Příplatek za přehlaz. mazanin pod povlaky tl. 24cm</t>
  </si>
  <si>
    <t>631316211R00</t>
  </si>
  <si>
    <t>Příplatek za povrch bet. podlahy strojně hlazený</t>
  </si>
  <si>
    <t>skladba PDL/01:203,05</t>
  </si>
  <si>
    <t>631317215R00</t>
  </si>
  <si>
    <t>Řezání dilatační spáry hl. 0-150 mm, železobeton</t>
  </si>
  <si>
    <t>skladba PDL/01:144</t>
  </si>
  <si>
    <t>632482113R00</t>
  </si>
  <si>
    <t>Profil dilatační podlahový</t>
  </si>
  <si>
    <t>631312621R00</t>
  </si>
  <si>
    <t>Mazanina betonová tl. 5 - 8 cm C 20/25</t>
  </si>
  <si>
    <t>skladba PDL/02:0,075*8,03</t>
  </si>
  <si>
    <t>631319171R00</t>
  </si>
  <si>
    <t>Příplatek za stržení povrchu mazaniny tl. 8 cm</t>
  </si>
  <si>
    <t>631319151R00</t>
  </si>
  <si>
    <t>Příplatek za přehlaz. mazanin pod povlaky tl. 8 cm</t>
  </si>
  <si>
    <t>631361921RT3</t>
  </si>
  <si>
    <t>Výztuž mazanin svařovanou sítí, průměr drátu  5,0, oka 150/150 mm KD37</t>
  </si>
  <si>
    <t>skladba PDL/02:2,1*8,03*1,3/1000</t>
  </si>
  <si>
    <t>631571003R00</t>
  </si>
  <si>
    <t>Násyp ze štěrkopísku 0 - 32,  zpevňující</t>
  </si>
  <si>
    <t>skladba PDL/03:0,2*(18,365+1,5)</t>
  </si>
  <si>
    <t>631315711R00</t>
  </si>
  <si>
    <t>Mazanina betonová tl. 12 - 24 cm C 25/30</t>
  </si>
  <si>
    <t>skladba PDL/03:0,15*(18,365+1,5)</t>
  </si>
  <si>
    <t>631319175R00</t>
  </si>
  <si>
    <t>Příplatek za stržení povrchu mazaniny tl. 24 cm</t>
  </si>
  <si>
    <t>631351101R00</t>
  </si>
  <si>
    <t>Bednění stěn, rýh a otvorů v podlahách - zřízení</t>
  </si>
  <si>
    <t>skladba PDL/03:0,15*(8,665*2+2,26*2+1*2+1,5*2)</t>
  </si>
  <si>
    <t>631351102R00</t>
  </si>
  <si>
    <t>Bednění stěn, rýh a otvorů v podlahách -odstranění</t>
  </si>
  <si>
    <t>631361921RT5</t>
  </si>
  <si>
    <t>Výztuž mazanin svařovanou sítí, průměr drátu  6,0, oka 150/150 mm KH20</t>
  </si>
  <si>
    <t>skladba PDL/03:3,1*(18,365+1,5)*2*1,3/1000</t>
  </si>
  <si>
    <t>631316299RX0</t>
  </si>
  <si>
    <t>Kartáčová protiskluzná úprava povrchu</t>
  </si>
  <si>
    <t>skladba PDL/03:18,365+1,5</t>
  </si>
  <si>
    <t>632415120RU6</t>
  </si>
  <si>
    <t>Potěr samonivelační ručně tl. 20 mm, podkladní (středně těžký provoz)</t>
  </si>
  <si>
    <t>skladba STR/01:170,84</t>
  </si>
  <si>
    <t>648991111RT4</t>
  </si>
  <si>
    <t>Osazení parapet.desek plast. a lamin. š. do 20cm, včetně dodávky plastové parapetní desky š. 200 mm</t>
  </si>
  <si>
    <t>okno O/01:1,1*3</t>
  </si>
  <si>
    <t>okno O/02:0,9*2</t>
  </si>
  <si>
    <t>900      RT1</t>
  </si>
  <si>
    <t>HZS Práce v tarifní třídě 4, stavební přípomoce</t>
  </si>
  <si>
    <t>h</t>
  </si>
  <si>
    <t>941941031R00</t>
  </si>
  <si>
    <t>Montáž lešení leh.řad.s podlahami,š.do 1 m, H 10 m</t>
  </si>
  <si>
    <t>13,335+33,3445+463,2404</t>
  </si>
  <si>
    <t>941941191RT3</t>
  </si>
  <si>
    <t>Příplatek za každý měsíc použití lešení k pol.1031, lešení pronajaté</t>
  </si>
  <si>
    <t>509,9199*2</t>
  </si>
  <si>
    <t>944944011R00</t>
  </si>
  <si>
    <t>Montáž ochranné sítě z umělých vláken</t>
  </si>
  <si>
    <t>944944031R00</t>
  </si>
  <si>
    <t>Příplatek za každý měsíc použití sítí k pol. 4011</t>
  </si>
  <si>
    <t>941941831R00</t>
  </si>
  <si>
    <t>Demontáž lešení leh.řad.s podlahami,š.1 m, H 10 m</t>
  </si>
  <si>
    <t>944944081R00</t>
  </si>
  <si>
    <t>Demontáž ochranné sítě z umělých vláken</t>
  </si>
  <si>
    <t>941941501R00</t>
  </si>
  <si>
    <t>Doprava 1 m2 fasádního lešení (dovoz a odvoz)</t>
  </si>
  <si>
    <t>km</t>
  </si>
  <si>
    <t>509,9199*20</t>
  </si>
  <si>
    <t>941955002R00</t>
  </si>
  <si>
    <t>Lešení lehké pomocné, výška podlahy do 1,9 m</t>
  </si>
  <si>
    <t>1NP:201,81</t>
  </si>
  <si>
    <t>2NP:196,16</t>
  </si>
  <si>
    <t>952901111R00</t>
  </si>
  <si>
    <t>Vyčištění budov o výšce podlaží do 4 m</t>
  </si>
  <si>
    <t>968061113R00</t>
  </si>
  <si>
    <t>Vyvěšení dřevěných okenních křídel pl. nad 1,5 m2</t>
  </si>
  <si>
    <t>pohledy bourání "C":5</t>
  </si>
  <si>
    <t>968062355R00</t>
  </si>
  <si>
    <t>Vybourání dřevěných rámů oken dvojitých pl. 2 m2</t>
  </si>
  <si>
    <t>pohledy bourání "C":0,9*1,78</t>
  </si>
  <si>
    <t>968062356R00</t>
  </si>
  <si>
    <t>Vybourání dřevěných rámů oken dvojitých pl. 4 m2</t>
  </si>
  <si>
    <t>pohledy bourání "C":1,87*(2,13+2,18)</t>
  </si>
  <si>
    <t>968061126R00</t>
  </si>
  <si>
    <t>Vyvěšení dřevěných dveřních křídel pl. nad 2 m2</t>
  </si>
  <si>
    <t>pohledy bourání "C":1</t>
  </si>
  <si>
    <t>968062456R00</t>
  </si>
  <si>
    <t>Vybourání dřevěných dveřních zárubní pl. nad 2 m2</t>
  </si>
  <si>
    <t>pohledy bourání "C":2,72*1,07</t>
  </si>
  <si>
    <t>965081713R00</t>
  </si>
  <si>
    <t>Bourání dlažeb keramických tl.10 mm, nad 1 m2</t>
  </si>
  <si>
    <t>pohledy bourání "A":6,26</t>
  </si>
  <si>
    <t>963053936R00</t>
  </si>
  <si>
    <t>Bourání ŽB schodišťových ramen samonosných</t>
  </si>
  <si>
    <t>961044111R00</t>
  </si>
  <si>
    <t>Bourání základů z betonu prostého</t>
  </si>
  <si>
    <t>pohledy bourání "A":0,4*0,8*6,86</t>
  </si>
  <si>
    <t>765316899RX0</t>
  </si>
  <si>
    <t>Demontáž části střechy pro realizaci krčku</t>
  </si>
  <si>
    <t>7,44+0,76</t>
  </si>
  <si>
    <t>767311810R00</t>
  </si>
  <si>
    <t>Demontáž obloukového zastřešení</t>
  </si>
  <si>
    <t>pohledy bourání "A":0,8*1,6</t>
  </si>
  <si>
    <t>210200013R00</t>
  </si>
  <si>
    <t>Demontáž svítidla</t>
  </si>
  <si>
    <t>pohledy bourání "B":1</t>
  </si>
  <si>
    <t>978059611R00</t>
  </si>
  <si>
    <t>Odsekání vnějších obkladů stěn do 1 m2</t>
  </si>
  <si>
    <t>pohledy bourání "B":0,106+0,742</t>
  </si>
  <si>
    <t>971033561R00</t>
  </si>
  <si>
    <t>Vybourání otv. zeď cihel. pl.1 m2, tl.60 cm, MVC</t>
  </si>
  <si>
    <t>pohledy bourání "C":0,86*1,1*0,4</t>
  </si>
  <si>
    <t>971038131R00</t>
  </si>
  <si>
    <t>Vybourání otvorů cihly duté d = 6 cm, tl. 15 cm</t>
  </si>
  <si>
    <t>1NP - prostupy:4</t>
  </si>
  <si>
    <t>2NP - prostupy:4</t>
  </si>
  <si>
    <t>971038341R00</t>
  </si>
  <si>
    <t>Vybourání otvorů cihly duté pl. 0,09 m2, tl. 30 cm</t>
  </si>
  <si>
    <t>2NP - prostupy:7</t>
  </si>
  <si>
    <t>971038441R00</t>
  </si>
  <si>
    <t>Vybourání otvorů cihly duté pl. 0,25 m2, tl. 30 cm</t>
  </si>
  <si>
    <t>1NP - prostupy:2</t>
  </si>
  <si>
    <t>971038591R00</t>
  </si>
  <si>
    <t>Vybourání otvorů cihly duté pl. 1 m2, nad 15 cm</t>
  </si>
  <si>
    <t>prostupy - 1NP:0,24*(0,76*0,77+0,55*0,75*2)</t>
  </si>
  <si>
    <t>prostupy - 2NP:0,24*0,76*0,77</t>
  </si>
  <si>
    <t>974031664R00</t>
  </si>
  <si>
    <t>Vysekání rýh zeď cihelná vtah. nosníků 15 x 15 cm</t>
  </si>
  <si>
    <t>pohledy bourání:1,7*4</t>
  </si>
  <si>
    <t>979082111R00</t>
  </si>
  <si>
    <t>Vnitrostaveništní doprava suti do 10 m</t>
  </si>
  <si>
    <t>979082121R00</t>
  </si>
  <si>
    <t>Příplatek k vnitrost. dopravě suti za dalších 5 m</t>
  </si>
  <si>
    <t>979087212R00</t>
  </si>
  <si>
    <t>Nakládání suti na dopravní prostředky</t>
  </si>
  <si>
    <t>979981101R00</t>
  </si>
  <si>
    <t>Kontejner, suť bez příměsí, odvoz a likvidace, 3 t</t>
  </si>
  <si>
    <t>998011002R00</t>
  </si>
  <si>
    <t>Přesun hmot pro budovy zděné výšky do 12 m</t>
  </si>
  <si>
    <t>711171559RT1</t>
  </si>
  <si>
    <t>Izolace proti vlhkosti vodorovná, fólií, volně, materiál ve specifikaci</t>
  </si>
  <si>
    <t>711172559RT1</t>
  </si>
  <si>
    <t>Izolace proti vlhkosti svislá, fólií, volně, materiál ve specifikaci</t>
  </si>
  <si>
    <t>KSZ S02 nad terénem:1*(6,187*2+5,97+10,6*2+18,48+8,665)</t>
  </si>
  <si>
    <t>28322091.AR</t>
  </si>
  <si>
    <t>Fólie tl. 0,75 mm, š. 1300 mm zemní</t>
  </si>
  <si>
    <t>1,15*(219,5725+66,689)</t>
  </si>
  <si>
    <t>711191171RT1</t>
  </si>
  <si>
    <t>Izolace proti zem.vlhkosti,podk.textilie,vodorovná, materiál ve specifikaci</t>
  </si>
  <si>
    <t>PDL/01:219,5725</t>
  </si>
  <si>
    <t>PDL/03:18,365+1,5</t>
  </si>
  <si>
    <t>711191272RT1</t>
  </si>
  <si>
    <t>Izolace proti zem.vlhkosti,ochran.textilie,svislá, materiál ve specifikaci</t>
  </si>
  <si>
    <t>1,15*(239,4375+66,689)</t>
  </si>
  <si>
    <t>711212000R00</t>
  </si>
  <si>
    <t>Penetrace podkladu pod hydroizolační nátěr,vč.dod.</t>
  </si>
  <si>
    <t>podlaha:4,36+8,03+4,37</t>
  </si>
  <si>
    <t>stěny:25,6125</t>
  </si>
  <si>
    <t>sokl:0,15*(4,075*2+2*2-1,1-0,9-1,675)</t>
  </si>
  <si>
    <t>711212002R00</t>
  </si>
  <si>
    <t>Hydroizolační povlak - nátěr nebo stěrka</t>
  </si>
  <si>
    <t>711212601R00</t>
  </si>
  <si>
    <t>Těsnicí pás do spoje podlaha - stěna</t>
  </si>
  <si>
    <t>2,075*2+2,05*2-1+4,075*2+2*2-1,1+2,075*2+2,05*2-1</t>
  </si>
  <si>
    <t>711212602R00</t>
  </si>
  <si>
    <t>Těsnicí roh vnější, vnitřní do spoje podlaha-stěna</t>
  </si>
  <si>
    <t>4*3</t>
  </si>
  <si>
    <t>998711101R00</t>
  </si>
  <si>
    <t>Přesun hmot pro izolace proti vodě, výšky do 6 m</t>
  </si>
  <si>
    <t>712311101RT1</t>
  </si>
  <si>
    <t>Povlaková krytina střech do 10°, za studena ALP, 1 x nátěr - materiál ve specifikaci</t>
  </si>
  <si>
    <t>SCH/01+SCH/02:219,7</t>
  </si>
  <si>
    <t>712811101RT1</t>
  </si>
  <si>
    <t>Samostatné vytažení izolace, za studena  ALP, 1x nátěr - materiál ve specifikaci</t>
  </si>
  <si>
    <t>SCH/01+SCH/02:0,735*(5,88+10,3*2+18,18+8,665)+0,625*(6,08*2+3,545)+0,835*3,545</t>
  </si>
  <si>
    <t>11163230R</t>
  </si>
  <si>
    <t>Nátěr asfaltový penetrační</t>
  </si>
  <si>
    <t>kg</t>
  </si>
  <si>
    <t>0,4*(219,7+51,96957)</t>
  </si>
  <si>
    <t>712341559RT1</t>
  </si>
  <si>
    <t>Povlaková krytina střech do 10°, NAIP přitavením, 1 vrstva - materiál ve specifikaci</t>
  </si>
  <si>
    <t>712841559RT1</t>
  </si>
  <si>
    <t>Samostatné vytažení izolace, pásy přitavením, 1 vrstva - asf.pás ve specifikaci</t>
  </si>
  <si>
    <t>62852265R</t>
  </si>
  <si>
    <t>Pás modifikovaný asfalt 40 special mineral</t>
  </si>
  <si>
    <t>1,15*(219,7+51,96957)</t>
  </si>
  <si>
    <t>712391171RT1</t>
  </si>
  <si>
    <t>Povlaková krytina střech do 10°, podklad. textilie, 1 vrstva - materiál ve specifikaci</t>
  </si>
  <si>
    <t>712831101RT1</t>
  </si>
  <si>
    <t>Samostatné vytažení izolace, pásy na sucho, 1 vrstva - pásy ve specifikaci</t>
  </si>
  <si>
    <t>SCH/01+SCH/02:0,595*(5,88+10,3*2+18,18+8,665)+0,415*(6,08*2+3,545)+0,745*3,545</t>
  </si>
  <si>
    <t>1,15*(219,7+40,88697)</t>
  </si>
  <si>
    <t>712372111RV1</t>
  </si>
  <si>
    <t>Krytina střech do 10° fólie, 4 kotvy/m2, na beton, tl. izolace do 300 mm, fólie ve specifikaci</t>
  </si>
  <si>
    <t>712871801RT1</t>
  </si>
  <si>
    <t>Samostatné vytažení izolace, fólií PVC polož.volně, 1 vrstva - folie ve specifikaci</t>
  </si>
  <si>
    <t>28322010R</t>
  </si>
  <si>
    <t>Fólie tl. 1,5 mm š. 1600 mm, s PES výztuží, šedá</t>
  </si>
  <si>
    <t>712378007R00</t>
  </si>
  <si>
    <t>Rohová lišta vnitřní RŠ 100 mm</t>
  </si>
  <si>
    <t>SCH/01+SCH/02:5,88+10,3*2+18,18+8,665+6,08*2+3,545+3,545</t>
  </si>
  <si>
    <t>712378110R00</t>
  </si>
  <si>
    <t>Vnitřní rohová tvarovka</t>
  </si>
  <si>
    <t>998712102R00</t>
  </si>
  <si>
    <t>Přesun hmot pro povlakové krytiny, výšky do 12 m</t>
  </si>
  <si>
    <t>713121111RT1</t>
  </si>
  <si>
    <t>Izolace tepelná podlah na sucho, jednovrstvá, materiál ve specifikaci</t>
  </si>
  <si>
    <t>28375706R</t>
  </si>
  <si>
    <t>Deska izolační stabilizov. EPS 200  1000 x 500 mm</t>
  </si>
  <si>
    <t>skladba PDL/01:0,1*203,05*1,05</t>
  </si>
  <si>
    <t>skladba PDL/03:0,05*(18,365+1,5)*1,05</t>
  </si>
  <si>
    <t>713191100RT9</t>
  </si>
  <si>
    <t>Položení separační fólie, včetně dodávky fólie</t>
  </si>
  <si>
    <t>skladba PDL/01:219,5725</t>
  </si>
  <si>
    <t>713141337R00</t>
  </si>
  <si>
    <t>Izolace tepelná střech do tl.300 mm,3vrstvy,kotvy</t>
  </si>
  <si>
    <t>SCH/01:187,73</t>
  </si>
  <si>
    <t>SCH/02:21,556</t>
  </si>
  <si>
    <t>28375973R</t>
  </si>
  <si>
    <t>Deska spádová EPS 200</t>
  </si>
  <si>
    <t>SCH/01:187,73*0,11*1,05</t>
  </si>
  <si>
    <t>SCH/01:187,73*0,2*1,05</t>
  </si>
  <si>
    <t>631402494RX</t>
  </si>
  <si>
    <t>Deska spádová miner. 20-100 mm 1000x1200 mm, střešní, spád 1000 mm</t>
  </si>
  <si>
    <t>SCH/02:21,556*1,05</t>
  </si>
  <si>
    <t>631402291R</t>
  </si>
  <si>
    <t>Deska střešní těžká 2000x1200x 80 mm, dvouvrstvá</t>
  </si>
  <si>
    <t>631402293R</t>
  </si>
  <si>
    <t>Deska střešní těžká 2000x1200x120 mm, dvouvrstvá</t>
  </si>
  <si>
    <t>713131131R00</t>
  </si>
  <si>
    <t>Izolace tepelná stěn lepením</t>
  </si>
  <si>
    <t>SCH/01 atiky:(0,595+0,425)*(5,88+10,3*2+18,18+8,665)</t>
  </si>
  <si>
    <t>SCH/02 atiky:(0,415+0,3)*(6,08*2+3,545)+1,05*3,545</t>
  </si>
  <si>
    <t>631402292R</t>
  </si>
  <si>
    <t>Deska střešní těžká 2000x1200x100 mm, dvouvrstvá</t>
  </si>
  <si>
    <t>SCH/02 atiky:1,05*(0,415+0,3)*(6,08*2+3,545)</t>
  </si>
  <si>
    <t>631402295R</t>
  </si>
  <si>
    <t>Deska střešní těžká 2000x1200x150 mm, dvouvrstvá</t>
  </si>
  <si>
    <t>SCH/02 atiky:1,05*1,05*3,545</t>
  </si>
  <si>
    <t>SCH/01 atiky:0,1*(0,595+0,425)*(5,88+10,3*2+18,18+8,665)*1,05</t>
  </si>
  <si>
    <t>998713102R00</t>
  </si>
  <si>
    <t>Přesun hmot pro izolace tepelné, výšky do 12 m</t>
  </si>
  <si>
    <t>714181001R00</t>
  </si>
  <si>
    <t>Montáž akust. protiprašných vložek,volná, 1vrstvá</t>
  </si>
  <si>
    <t>skladba PDL/02:8,03</t>
  </si>
  <si>
    <t>27252099RX</t>
  </si>
  <si>
    <t>Antivibrační rohož tl. 25 mm</t>
  </si>
  <si>
    <t>8,03*1,1</t>
  </si>
  <si>
    <t>998714101R00</t>
  </si>
  <si>
    <t>Přesun hmot pro akustická opatření, výšky do 6 m</t>
  </si>
  <si>
    <t>720a</t>
  </si>
  <si>
    <t>Zdravotechnická instalace, viz. samostatný list VV</t>
  </si>
  <si>
    <t>kpl</t>
  </si>
  <si>
    <t>720b</t>
  </si>
  <si>
    <t>Plynné hasící zařízení, viz. samostatný list VV</t>
  </si>
  <si>
    <t>998764102R00</t>
  </si>
  <si>
    <t>Přesun hmot pro klempířské konstr., výšky do 12 m</t>
  </si>
  <si>
    <t>765310099RX0</t>
  </si>
  <si>
    <t>Doplnění stávající střechy, vč. palubkového podbití a okapnice</t>
  </si>
  <si>
    <t>998765102R00</t>
  </si>
  <si>
    <t>Přesun hmot pro krytiny tvrdé, výšky do 12 m</t>
  </si>
  <si>
    <t>766670011R00</t>
  </si>
  <si>
    <t>Montáž obložkové zárubně a dřevěného křídla dveří</t>
  </si>
  <si>
    <t/>
  </si>
  <si>
    <t>ks</t>
  </si>
  <si>
    <t>766670013R00</t>
  </si>
  <si>
    <t>Montáž obložkové zárubně a křídla dveří dvoukřídl.</t>
  </si>
  <si>
    <t>766711001R00</t>
  </si>
  <si>
    <t>Montáž oken a balkonových dveří s vypěněním</t>
  </si>
  <si>
    <t>766711021R00</t>
  </si>
  <si>
    <t>Montáž vstupních dveří s vypěněním</t>
  </si>
  <si>
    <t>998766102R00</t>
  </si>
  <si>
    <t>Přesun hmot pro truhlářské konstr., výšky do 12 m</t>
  </si>
  <si>
    <t>767995103RX0</t>
  </si>
  <si>
    <t>Výroba a montáž kov. atypických konstrukcí</t>
  </si>
  <si>
    <t>statika v.č. 03:83,4</t>
  </si>
  <si>
    <t>statika v.č. 04:103</t>
  </si>
  <si>
    <t>přídavek na stratné a spoj. materiál (15%):186,4*0,15</t>
  </si>
  <si>
    <t>998767102R00</t>
  </si>
  <si>
    <t>Přesun hmot pro zámečnické konstr., výšky do 12 m</t>
  </si>
  <si>
    <t>771101210R00</t>
  </si>
  <si>
    <t>Penetrace podkladu pod dlažby</t>
  </si>
  <si>
    <t>schodiště:12,55*(0,28+0,1856)</t>
  </si>
  <si>
    <t>sokl:0,1*50,6594</t>
  </si>
  <si>
    <t>dlažba:65,26</t>
  </si>
  <si>
    <t>771275511R00</t>
  </si>
  <si>
    <t>Montáž keramických schodovek na stupnice,TM</t>
  </si>
  <si>
    <t>1,395*9</t>
  </si>
  <si>
    <t>771275521R00</t>
  </si>
  <si>
    <t>Montáž keramických dlaždic na podstupnice, TM</t>
  </si>
  <si>
    <t>771277808R00</t>
  </si>
  <si>
    <t>Hrana stupně profil výšky 10 mm</t>
  </si>
  <si>
    <t>771479001R00</t>
  </si>
  <si>
    <t>Řezání dlaždic keramických pro schodiště</t>
  </si>
  <si>
    <t>12,55*2</t>
  </si>
  <si>
    <t>771475014RV4</t>
  </si>
  <si>
    <t>Obklad soklíků keram.rovných, tmel,výška 10 cm</t>
  </si>
  <si>
    <t>1NP:2,575*2+2,05*2-1,7*2-1+4,075*2+2*2-1,1-1,675-0,9+6,195*2+3,365*2+1,395*2-1,7*2-1,1*2</t>
  </si>
  <si>
    <t>2NP:2,75*2+2,05*2-1-1,7*2+2,887*2+3,365+1,1+1,395+9*(0,28+0,1856)</t>
  </si>
  <si>
    <t>Řezání dlaždic keramických pro soklíky</t>
  </si>
  <si>
    <t>771575113RV4</t>
  </si>
  <si>
    <t>Montáž podlah keram.,hladké, tmel, 30x60 cm</t>
  </si>
  <si>
    <t>1NP:4,36+6,25+8,03+21,3</t>
  </si>
  <si>
    <t>2NP:4,37+5,85+15,1</t>
  </si>
  <si>
    <t>597642062RX</t>
  </si>
  <si>
    <t>Dlažba keramická 300x600x10 mm, rektifikovaná, matná, PEI 4, R10</t>
  </si>
  <si>
    <t>76,16922*1,1</t>
  </si>
  <si>
    <t>771579791R00</t>
  </si>
  <si>
    <t>Příplatek za plochu podlah keram. do 5 m2 jednotl.</t>
  </si>
  <si>
    <t>1NP:4,36</t>
  </si>
  <si>
    <t>2NP:4,37</t>
  </si>
  <si>
    <t>771578011R00</t>
  </si>
  <si>
    <t>Spára podlaha - stěna, silikonem</t>
  </si>
  <si>
    <t>50,6594+18,575</t>
  </si>
  <si>
    <t>998771102R00</t>
  </si>
  <si>
    <t>Přesun hmot pro podlahy z dlaždic, výšky do 12 m</t>
  </si>
  <si>
    <t>777615214RX1</t>
  </si>
  <si>
    <t>Dvousložkový epoxidový nátěr RAL 7035</t>
  </si>
  <si>
    <t>1NP:161,87-104,9</t>
  </si>
  <si>
    <t>2NP:170,84</t>
  </si>
  <si>
    <t>sokl 1NP:0,15*(10,12*2+18*2+2,175*2-1,7)</t>
  </si>
  <si>
    <t>sokl 2NP:0,15*(10,12*2+18*2+2,175*2-1,7)</t>
  </si>
  <si>
    <t>777615214RX2</t>
  </si>
  <si>
    <t>Dvousložkový epoxidový nátěr RAL 7038</t>
  </si>
  <si>
    <t>1NP:22,1+9,6+41,6+15,9+15,7</t>
  </si>
  <si>
    <t>998777102R00</t>
  </si>
  <si>
    <t>Přesun hmot pro podlahy syntetické, výšky do 12 m</t>
  </si>
  <si>
    <t>781101210R00</t>
  </si>
  <si>
    <t>Penetrace podkladu pod obklady</t>
  </si>
  <si>
    <t>781415016RT3</t>
  </si>
  <si>
    <t>Montáž obkladů stěn, porovin.,tmel, nad 20x25 cm</t>
  </si>
  <si>
    <t>597623142R</t>
  </si>
  <si>
    <t>Obkládačka keramická 30x30 šedá mat</t>
  </si>
  <si>
    <t>25,6125*1,1</t>
  </si>
  <si>
    <t>781497111R00</t>
  </si>
  <si>
    <t xml:space="preserve">Lišta hliníková ukončovacích k obkladům </t>
  </si>
  <si>
    <t>1NP:2,075*2+2,05*2-1+0,9+1,675+1,5</t>
  </si>
  <si>
    <t>2NP:2,075*2+2,05*2-1</t>
  </si>
  <si>
    <t>998781102R00</t>
  </si>
  <si>
    <t>Přesun hmot pro obklady keramické, výšky do 12 m</t>
  </si>
  <si>
    <t>783824120R00</t>
  </si>
  <si>
    <t>Nátěr syntetický betonových povrchů 1x + 2x email</t>
  </si>
  <si>
    <t>1NP:161,87+8,03+4,36</t>
  </si>
  <si>
    <t>1NP boční hrany průvlaků:10*10,12*0,55</t>
  </si>
  <si>
    <t>2NP:170,84+4,37</t>
  </si>
  <si>
    <t>784191101R00</t>
  </si>
  <si>
    <t>Penetrace podkladu univerzální 1x</t>
  </si>
  <si>
    <t>66,4355+46,843+519,9082+2,091+4,9</t>
  </si>
  <si>
    <t>784195212R00</t>
  </si>
  <si>
    <t>Malba bílá, bez penetrace, 2 x</t>
  </si>
  <si>
    <t>210</t>
  </si>
  <si>
    <t>Elektroinstalace silnoproudu, viz. samostatný list rozpočtu</t>
  </si>
  <si>
    <t>220</t>
  </si>
  <si>
    <t>Elektroinstalace slaboproudu, viz. samostatný list rozpočtu</t>
  </si>
  <si>
    <t>240</t>
  </si>
  <si>
    <t>Vzduchotechnika, viz. samostatný list rozpočtu</t>
  </si>
  <si>
    <t>004111020R</t>
  </si>
  <si>
    <t xml:space="preserve">Vypracování dílenské dokumentace </t>
  </si>
  <si>
    <t>Soubor</t>
  </si>
  <si>
    <t>005111020R</t>
  </si>
  <si>
    <t>Vytyčení stavby</t>
  </si>
  <si>
    <t>005121020R</t>
  </si>
  <si>
    <t xml:space="preserve">Zařízení staveniště </t>
  </si>
  <si>
    <t>005211080R</t>
  </si>
  <si>
    <t xml:space="preserve">Bezpečnostní a hygienická opatření na staveništi </t>
  </si>
  <si>
    <t>005241010R</t>
  </si>
  <si>
    <t xml:space="preserve">Dokumentace skutečného provedení </t>
  </si>
  <si>
    <t>005241020R</t>
  </si>
  <si>
    <t xml:space="preserve">Geodetické zaměření skutečného provedení  </t>
  </si>
  <si>
    <t>SUM</t>
  </si>
  <si>
    <t>POPUZIV</t>
  </si>
  <si>
    <t>END</t>
  </si>
  <si>
    <t>K/01</t>
  </si>
  <si>
    <t>D+M oplechování vnějšího parapetu oken, ocelové příponky (vč. kotvících profilů) rš. 250mm, pozinkovaný plech s organickým povlakem tl. 0,6mm, RAL 8011</t>
  </si>
  <si>
    <t>K/02</t>
  </si>
  <si>
    <t>D+M oplechování atiky hlavní střechy rš. 600mm, pozinkovaný plech s organickým povlakem tl. 0,6mm, RAL 8011</t>
  </si>
  <si>
    <t>K/03</t>
  </si>
  <si>
    <t>D+M oplechování atiky spojovacího krčku rš. 600mm, pozinkovaný plech s organickým povlakem tl. 0,6mm, RAL 8011</t>
  </si>
  <si>
    <t>K/04</t>
  </si>
  <si>
    <t>D+M oplechování atiky spojovacího krčku v návaznosti na stávající objekt rš. 500mm, pozinkovaný plech s organickým povlakem tl. 0,6mm, RAL 8011</t>
  </si>
  <si>
    <t>K/05</t>
  </si>
  <si>
    <t>D+M okapnice u olechování atiky v návaznosti na nový objekt rš. 160mm, pozinkovaný plech s organickým povlakem tl. 0,6mm, RAL 7024</t>
  </si>
  <si>
    <t>K/06</t>
  </si>
  <si>
    <t>D+M půlkruhový dešťový žlab D 125mm, pozinkovaný plech s organickým povlakem tl. 0,6mm, RAL 7024</t>
  </si>
  <si>
    <t>K/07</t>
  </si>
  <si>
    <t>D+M dešťový svod D 125mm, pozinkovaný plech s organickým povlakem tl. 0,6mm, RAL 7024</t>
  </si>
  <si>
    <t>K/08</t>
  </si>
  <si>
    <t>D+M kotlík svodu r.š. 330mm dl. 250mm, pozinkovaný plech s organickým povlakem tl. 0,6mm, RAL 7024</t>
  </si>
  <si>
    <t>D2.04</t>
  </si>
  <si>
    <t>Dveře vnitřní jednokřídlé 900/1970mm, dřevěný rám z masivu, výplň odlehčená dřevotřísková deska DTD, EW 30DP3-C, PÚ: HPL lamino tl. 0,8mm, dekor bílá, kování bezpečnostní RC2 klika-klika tř.3 čtvercové rozetové kování, cylindrická vložka, ocelové panty skryté unitř zárubně, obložková bezfalcová zárubeň pro tl. příčky 125mm, dekor bílá (dle dvřního křídla), padací prahová lišta, samozavírač s kluznou lištou a aretací</t>
  </si>
  <si>
    <t>D2.05</t>
  </si>
  <si>
    <t>Dveře vnitřní jednokřídlé 1000/2100mm, dřevěný rám z masivu, výplň odlehčená dřevotřísková deska DTD, EW 15DP3-C, PÚ: HPL lamino tl. 0,8mm, dekor bílá, zasklení jednoduché kalené sklo ESG, kování bezpečnostní RC2 klika-klika tř.3 čtvercové rozetové kování, cylindrická vložka, paniková hrazda ve směru úniku na aktivním křídle, ocelové panty skryté unitř zárubně, obložková bezfalcová zárubeň pro tl. příčky 240mm, dekor bílá (dle dvřního křídla), padací prahová lišta, samozavírač s kluznou lištou a aretací</t>
  </si>
  <si>
    <t>D2.06</t>
  </si>
  <si>
    <t>Dveře vnitřní jednokřídlé 1000/2100mm, dřevěný rám z masivu, výplň odlehčená dřevotřísková deska DTD, EW 15DP3-C, PÚ: HPL lamino tl. 0,8mm, dekor bílá,  kování bezpečnostní RC2 klika-klika tř.3 čtvercové rozetové kování, cylindrická vložka, paniková hrazda ve směru úniku na aktivním křídle, ocelové panty skryté unitř zárubně, obložková bezfalcová zárubeň pro tl. příčky 240mm, dekor bílá (dle dvřního křídla), padací prahová lišta, samozavírač s kluznou lištou a aretací</t>
  </si>
  <si>
    <t>D2.01</t>
  </si>
  <si>
    <t>Dveře vnitřní dvojkřídlé 700+900/2100mm, dřevěný rám z masivu, výplň odlehčená dřevotřísková deska DTD, C+Sm, PÚ: HPL lamino tl. 0,8mm, dekor bílá, kování bezpečnostní RC2 klika-klika tř.3 čtvercové rozetové kování, cylindrická vložka, paniková hrazda ve směru úniku na aktivním křídle, ocelové panty skryté unitř zárubně, obložková bezfalcová zárubeň pro tl. příčky 125mm, dekor bílá (dle dvřního křídla), padací prahová lišta, samozavírač s kluznou lištou a aretací</t>
  </si>
  <si>
    <t>D2.02</t>
  </si>
  <si>
    <t>Dveře vnitřní dvojkřídlé 700+900/2100mm, dřevěný rám z masivu, výplň odlehčená dřevotřísková deska DTD, EW 30DP3-C, PÚ: HPL lamino tl. 0,8mm, dekor bílá, kování bezpečnostní RC2 klika-klika tř.3 čtvercové rozetové kování, cylindrická vložka, paniková hrazda ve směru úniku na aktivním křídle, ocelové panty skryté unitř zárubně, obložková bezfalcová zárubeň pro tl. příčky 240mm, dekor bílá (dle dvřního křídla), padací prahová lišta, samozavírač s kluznou lištou a aretací</t>
  </si>
  <si>
    <t>D2.03</t>
  </si>
  <si>
    <t>Dveře vnitřní dvojkřídlé 700+900/1970mm, dřevěný rám z masivu, výplň odlehčená dřevotřísková deska DTD, EW 15DP3-C, PÚ: HPL lamino tl. 0,8mm, dekor bílá, kování bezpečnostní RC2 klika-klika tř.3 čtvercové rozetové kování, cylindrická vložka, paniková hrazda ve směru úniku na aktivním křídle, ocelové panty skryté unitř zárubně, obložková bezfalcová zárubeň pro tl. příčky 240mm, dekor bílá (dle dvřního křídla), padací prahová lišta, samozavírač s kluznou lištou a aretací</t>
  </si>
  <si>
    <t>O/01</t>
  </si>
  <si>
    <t>O/02</t>
  </si>
  <si>
    <t>Okno hliníkové fix 900/1780, profil hl. 76mm, Uw= 1,2 W/m2K, EI 15DP1, PÚ dle stávajících výplní, zasklení izolačním dvojsklem Ug=1,1 W/m2K, okno opatřeno magnetickými čidly</t>
  </si>
  <si>
    <t>D1.01</t>
  </si>
  <si>
    <t>D1.02</t>
  </si>
  <si>
    <t>Dveře hliníkové vstupní 1100/2020, profil hl. 72mm, Uw= 1,2 W/m2K, Rw,min= 35 dB, PÚ (RAL 8012), zasklení izolačním trojsklem Ug=0,6 W/m2K, bezpečnostní VSG třída P1A, kování klika/koule RC2, mech. Zámek, cylidrická vložka, paniková klika z interiéru</t>
  </si>
  <si>
    <t>D1.03</t>
  </si>
  <si>
    <t>Z/01</t>
  </si>
  <si>
    <t>D+M vnitřní ocelové zábradlí vnitřního schodiště, hliníkové madlo s nerezovými sloupky a krycí rozetou, madlo ve výšce 1000mm nad hranou stupňe, osová vzdálenost sloupků max. 950mm, nerezová výplň zábradlí, madlo a sloupky D 40mm, krycí rozeta na stěně D 100mm, výplň zábradlí D 10mm</t>
  </si>
  <si>
    <t>Z/02</t>
  </si>
  <si>
    <t>D+M interiérová dilatační lišta stropní a stěnová 20/50/3000mm, pozink, barva černá</t>
  </si>
  <si>
    <t>Z/03</t>
  </si>
  <si>
    <t>D+M interiérová dilatační lišta podlahová 15/50/4000mm, hliník, barva černá</t>
  </si>
  <si>
    <t>Z/04</t>
  </si>
  <si>
    <t>D+M dilatační lišta do KZS-rohová 20/9000mm, PVC</t>
  </si>
  <si>
    <t>Z/05a</t>
  </si>
  <si>
    <t>Z/05b</t>
  </si>
  <si>
    <t>Z/05c</t>
  </si>
  <si>
    <t>Z/05d</t>
  </si>
  <si>
    <t>Z/06</t>
  </si>
  <si>
    <t>D+M fasádní větrací mřížka 400x400mm-výustka dvouřadá čtyřhranná hliníková mřížka s nastavitelnými lamelami, PÚ: elox, barva RAL 9010</t>
  </si>
  <si>
    <t>Z/07</t>
  </si>
  <si>
    <t>D+M revizní dvířka do SDK podhledu 300x300mm, EI45, AL montážní rám, výplň 2x12,5mm SDK</t>
  </si>
  <si>
    <t>Z/08</t>
  </si>
  <si>
    <t>D+M markýza zastřešení vedlejšího vstupu 1800+1400/900mm, nerezové nosníky dl. 1800 a 1400mm, integrovaný AL okap, těsnění u stěny hliníkovou lištou s gumovým těsněním, výplň čirý akrylát tl. 6mm, kotevní sada přes KZS</t>
  </si>
  <si>
    <t>Z/09a</t>
  </si>
  <si>
    <t>D+M vstupní čistící rohož 17x800x1050mm AL profily spojeny nerez lankem a odděleny pryžovými mezikroužky, na AL profily se fixují gumové a kartáčové pásky</t>
  </si>
  <si>
    <t>Z/09b</t>
  </si>
  <si>
    <t>D+M vstupní čistící rohož 17x800x1600mm AL profily spojeny nerez lankem a odděleny pryžovými mezikroužky, na AL profily se fixují gumové a kartáčové pásky</t>
  </si>
  <si>
    <t>Z/10</t>
  </si>
  <si>
    <t>D+M servisní fasádní žebřík, ocelová svařovaná konstrukce S235-štěříny L80/8 a 60,3/8, příčle 20mm, koš 50/8 a 50/5, zábradlí 44,5/5,6, rozměr 10500x1550x700mm, výška zábradlí 1100mm, pozink+nátěr RAL 7024, 1x reaktivní základní nátěr na čerstvý pozink S 2003, 2x email syntetický venkovní S 2013, barva RAL 7024, kotveno pomocnou konstrukcí z profilů L80/8, chem. kotveno do obvod. stěny</t>
  </si>
  <si>
    <t>Z/11</t>
  </si>
  <si>
    <t>D+M pojistný přepad (chrlič), kulatý vyhřívaný DN 125mm s integrovanou PVC manžetou, samoregulační vyhřívání: 230V s připojovacím kabelem</t>
  </si>
  <si>
    <t>Z/12</t>
  </si>
  <si>
    <t>D+M střešní vtok vyhřívaný DN 125mm s integrovanou PVC manžetou a ochranným košem, samoregulační vyhřívání: 230V s připojovacím kabelem</t>
  </si>
  <si>
    <t>Z/13</t>
  </si>
  <si>
    <t>D+M fasádní větrací mřížka 550x760mm-výustka dvouřadá čtyřhranná hliníková mřížka s nastavitelnými lamelami, vč. protihmyzové mřížky, PÚ: elox, barva RAL 9010</t>
  </si>
  <si>
    <t>Z/14</t>
  </si>
  <si>
    <t>D+M podlahové přechodová lišta, ukončovací lišta čtvercového tvaru výšky 10mm, nerezová ocel, PÚ: kartáčová, barva stříbrná</t>
  </si>
  <si>
    <t>Z/15</t>
  </si>
  <si>
    <t>D+M hasící přístroj vč. držáku na stěnu, PHP o hmotnosti 6kg, hasící schopnost 21A (34a/183b/CVERZE) verze s revizí</t>
  </si>
  <si>
    <t>Z/16</t>
  </si>
  <si>
    <t>D+M hasící přístroj vč. držáku na stěnu, PHP o hmotnosti 5kg, hasící schopnost 55B,C verze s revizí</t>
  </si>
  <si>
    <t>Z/17</t>
  </si>
  <si>
    <t>D+M záchytného systému proti pádu osob</t>
  </si>
  <si>
    <r>
      <rPr>
        <b/>
        <i/>
        <sz val="10"/>
        <rFont val="Arial"/>
        <family val="2"/>
        <charset val="238"/>
      </rPr>
      <t>Zakázka:</t>
    </r>
    <r>
      <rPr>
        <b/>
        <sz val="11"/>
        <rFont val="Arial"/>
        <family val="2"/>
      </rPr>
      <t xml:space="preserve">   NOVÁ VÝSTAVBA KNIHOVNÍHO DEPOZITÁŘE V KUTNÉ HOŘE</t>
    </r>
  </si>
  <si>
    <t xml:space="preserve">                        parc.č. 747/87 a 747/41, Sedlec u Kutné Hory, Středočeský kraj</t>
  </si>
  <si>
    <t>Popis:        D.1.4.8 - GHZ NOVEC 1230 - depozitář 1.01 - 1.NP, 2.01 2.NP</t>
  </si>
  <si>
    <t>Zpracoval:</t>
  </si>
  <si>
    <t>Popis (dodávka vč. specifikace)</t>
  </si>
  <si>
    <t>M.J.</t>
  </si>
  <si>
    <t>výměra</t>
  </si>
  <si>
    <t>celková.cena</t>
  </si>
  <si>
    <r>
      <t xml:space="preserve">GHZ NOVEC 1230  </t>
    </r>
    <r>
      <rPr>
        <b/>
        <sz val="8"/>
        <rFont val="Arial"/>
        <family val="2"/>
        <charset val="238"/>
      </rPr>
      <t xml:space="preserve"> (bez DPH)</t>
    </r>
  </si>
  <si>
    <t>1.</t>
  </si>
  <si>
    <t>GHZ NOVEC 1230 - strojní část</t>
  </si>
  <si>
    <t>Tlaková láhev 147 litrů včetně příslušenství, manometr, tlakový spínač</t>
  </si>
  <si>
    <t>Držák lahve 147 l</t>
  </si>
  <si>
    <t>Hasivo NOVEC 1230</t>
  </si>
  <si>
    <t>Manometr pro kontrolu tlaku hasiva s tlakovým spínačem</t>
  </si>
  <si>
    <t>Elektromagnetický spouštěč</t>
  </si>
  <si>
    <t>Manuální spouštěč na lahvi</t>
  </si>
  <si>
    <t>Pneumatický spouštěč</t>
  </si>
  <si>
    <t>Ovládací potrubí 6mm vč. příslušenství</t>
  </si>
  <si>
    <t>kpl.</t>
  </si>
  <si>
    <t>Tlakový spínač, vypuštění hasiva</t>
  </si>
  <si>
    <t>Hubice - NOVEC1230 - DN20, 360° - Al</t>
  </si>
  <si>
    <t>Hubice - NOVEC1230 - DN32, 360° - Al</t>
  </si>
  <si>
    <t>Potrubí DN20-50 včetně fitinků, Zn, kotvení SIKLA dle příslušných norem</t>
  </si>
  <si>
    <t>Přetlaková/podtlaková klapka SGV 0707</t>
  </si>
  <si>
    <t>Lapač nečistot</t>
  </si>
  <si>
    <t>Protipožární prostupy</t>
  </si>
  <si>
    <t>Instalace, doprava, režijní náklady</t>
  </si>
  <si>
    <t>CELKEM</t>
  </si>
  <si>
    <t>2.</t>
  </si>
  <si>
    <t>GHZ NOVEC 1230 - elektro část</t>
  </si>
  <si>
    <t>Ovládací ústředna hašení ALPHA 4/8/12 SD3 vč. příslušenství</t>
  </si>
  <si>
    <t>Záložní zdroj 12V/7Ah</t>
  </si>
  <si>
    <t>Signalizace opto-akustická IP55 (NEVSTUPOVAT, OPUSŤTE PROSTOR)</t>
  </si>
  <si>
    <t>Signalizace akustická IP21</t>
  </si>
  <si>
    <t>Nasávací detekční systém vč. příslušenství</t>
  </si>
  <si>
    <t>Spouštěcí tlačítko vnější - žluté</t>
  </si>
  <si>
    <t>Blokovací (pozastavovací) tlačítko vnitřní - modré</t>
  </si>
  <si>
    <t>Instalační materiál kabelových rozvodů</t>
  </si>
  <si>
    <t>Propojovací rozvaděč - rozhraní na systém EPS</t>
  </si>
  <si>
    <t>Dveřní blokovací kontakt</t>
  </si>
  <si>
    <t>GHZ NOVEC 1230 - ostatní (zkoušky, PD, autorský dozor, řízení, tlakové zkoušky,  apod)</t>
  </si>
  <si>
    <t>Doprava zahraniční, řízení stavby, tlakové zkoušky, funkční zkoušky</t>
  </si>
  <si>
    <t>4.</t>
  </si>
  <si>
    <t>Informační tabulky, značení potrubních rozvodů</t>
  </si>
  <si>
    <t>5.</t>
  </si>
  <si>
    <t>Zkouška integrity prostoru - Door Fan Test</t>
  </si>
  <si>
    <t>6.</t>
  </si>
  <si>
    <t>Zaškolení obsluhy</t>
  </si>
  <si>
    <t>7.</t>
  </si>
  <si>
    <t>Výchozí revize elektro, spolupráce s revizním technikem</t>
  </si>
  <si>
    <t>8.</t>
  </si>
  <si>
    <t>Projektové dokumentace - DSPS, předávací dokumentace, provozní kniha, návod k obsluze</t>
  </si>
  <si>
    <t>j.cena</t>
  </si>
  <si>
    <t xml:space="preserve">akce: NOVÁ VÝSTAVBA KNIHOVNÍHO DEPOZITÁŘE V KUTNÉ HOŘE
parc.č. 747/87 a 747/41, Sedlec u Kutné Hory </t>
  </si>
  <si>
    <t xml:space="preserve">název objektu:  D.1.4.6 Zařízení silnoproudé elektrotechniky vč. ochrany před bleskem
</t>
  </si>
  <si>
    <t>materiál</t>
  </si>
  <si>
    <t>montáž</t>
  </si>
  <si>
    <t>č.</t>
  </si>
  <si>
    <t>Kód položky</t>
  </si>
  <si>
    <t>počet</t>
  </si>
  <si>
    <t xml:space="preserve">cena </t>
  </si>
  <si>
    <t>celkem</t>
  </si>
  <si>
    <t>cena</t>
  </si>
  <si>
    <t xml:space="preserve">   </t>
  </si>
  <si>
    <t xml:space="preserve">REKAPITULACE                    </t>
  </si>
  <si>
    <t xml:space="preserve">  </t>
  </si>
  <si>
    <t xml:space="preserve">                 </t>
  </si>
  <si>
    <t>Montážní materiál</t>
  </si>
  <si>
    <t>Montážní práce</t>
  </si>
  <si>
    <t>Dodávky</t>
  </si>
  <si>
    <t>BLESKOSVOD</t>
  </si>
  <si>
    <t>ZEMNÍ PRÁCE</t>
  </si>
  <si>
    <t xml:space="preserve">Náklady celkem bez DPH </t>
  </si>
  <si>
    <t>341 11030 744 44-1100</t>
  </si>
  <si>
    <t xml:space="preserve">CYKY-O 3x1,5  -  uložený pevně   </t>
  </si>
  <si>
    <t>341 11032 744 44-1100</t>
  </si>
  <si>
    <t xml:space="preserve">CYKY-J 3x1,5  -  uložený pevně   </t>
  </si>
  <si>
    <t>341 11038 744 44-1100</t>
  </si>
  <si>
    <t xml:space="preserve">CYKY-J 3x2,5  -  uložený pevně   </t>
  </si>
  <si>
    <t>341 11090 744 44-1100</t>
  </si>
  <si>
    <t xml:space="preserve">CYKY-J 5x1,5  -  uložený pevně   </t>
  </si>
  <si>
    <t>341 11094 744 44-1100</t>
  </si>
  <si>
    <t xml:space="preserve">CYKY-J 5x2,5  -  uložený pevně   </t>
  </si>
  <si>
    <t>341 11098 744 44-1200</t>
  </si>
  <si>
    <t xml:space="preserve">CYKY-J 5x4    -  uložený pevně   </t>
  </si>
  <si>
    <t>341 11076 744 44-1300</t>
  </si>
  <si>
    <t xml:space="preserve">CYKY-J 4x10  -  uložený pevně   </t>
  </si>
  <si>
    <t>341 11080 744 44-1400</t>
  </si>
  <si>
    <t xml:space="preserve">CYKY-J 4x16  -  uložený pevně   </t>
  </si>
  <si>
    <t>341 21050 744 73-3110</t>
  </si>
  <si>
    <t xml:space="preserve">SYKFY 5x2x0,5  -  uložený volně   </t>
  </si>
  <si>
    <t>R položka</t>
  </si>
  <si>
    <t xml:space="preserve">1-CXKH-V180-O  3x1.5 B2ca,s1,d0                       uložený pevně   </t>
  </si>
  <si>
    <t xml:space="preserve">1-CXKH-V180-J  3x1.5 B2ca,s1,d0                       uložený pevně   </t>
  </si>
  <si>
    <t xml:space="preserve">1-CXKH-V180-O  7x1.5 B2ca,s1,d0                       uložený pevně   </t>
  </si>
  <si>
    <t>341 43808 744 33-1241</t>
  </si>
  <si>
    <t xml:space="preserve">CGSG (H05RN-F) 3x1,5 - uložený volně   </t>
  </si>
  <si>
    <t>341 45566 744 33-1221</t>
  </si>
  <si>
    <t xml:space="preserve">CGSG (H05RN-F) 5Cx1,5 - uložený volně   </t>
  </si>
  <si>
    <t>341 42157 743 61-9242</t>
  </si>
  <si>
    <t xml:space="preserve">CY (H05V-U) 6 zelenožlutý  -  ochranné  pospojení </t>
  </si>
  <si>
    <t>341 42158 743 61-9242</t>
  </si>
  <si>
    <t xml:space="preserve">CY (H05V-U) 10 zelenožlutý  -  ochranné  pospojení </t>
  </si>
  <si>
    <t>341 42160 743 61-9242</t>
  </si>
  <si>
    <t xml:space="preserve">CYA (H05V-K) 25 zelenožlutý  -  ochranné  pospojení </t>
  </si>
  <si>
    <t>354 41936 743 62-2320</t>
  </si>
  <si>
    <t xml:space="preserve">Svorka pro ochranné pospojení </t>
  </si>
  <si>
    <t>746 31-2100</t>
  </si>
  <si>
    <t>Ukončení šňůry  do 3 x 4 mm2</t>
  </si>
  <si>
    <t>746 31-5300</t>
  </si>
  <si>
    <t>Ukončení šňůry  do 5 x 4 mm2</t>
  </si>
  <si>
    <t>746 41-3150</t>
  </si>
  <si>
    <t>Ukončení kabelu  do 3 x 4  mm2</t>
  </si>
  <si>
    <t>746 41-3560</t>
  </si>
  <si>
    <t>Ukončení kabelu  do 5 x 4  mm2</t>
  </si>
  <si>
    <t>746 41-3430</t>
  </si>
  <si>
    <t>Ukončení kabelu  do 4 x 10 mm2</t>
  </si>
  <si>
    <t>746 41-3440</t>
  </si>
  <si>
    <t>Ukončení kabelu  do 4 x 16 mm2</t>
  </si>
  <si>
    <t>746 41-3610</t>
  </si>
  <si>
    <t>Ukončení kabelu  do 7 x 4  mm2</t>
  </si>
  <si>
    <t>35400+36490 747 11-2111</t>
  </si>
  <si>
    <t>Spínač 10 A   řaz.1 + kryt (zapuštěný IP20)</t>
  </si>
  <si>
    <t>35405+36492 747 11-2451</t>
  </si>
  <si>
    <t>Spínač 10 A   řaz.5 + kryt   (zapuštěný IP20)</t>
  </si>
  <si>
    <t>51102+52200 747 16-1240</t>
  </si>
  <si>
    <t>Zásuvka  250V, 10/16A   jednonásobná  + kryt    (zapuštěná IP20)</t>
  </si>
  <si>
    <t>345 00000 747 16-1240</t>
  </si>
  <si>
    <t>Zásuvka  250V, 10/16A  s přepět.ochranou   (zapuštěná IP20)</t>
  </si>
  <si>
    <t>pohyb.spínač s relé (dosah  r=5m)  2,3kW, relé, 15s-30min 10-2000Lx IP44   nastavení dálkovým ovladačem</t>
  </si>
  <si>
    <t>pohyb.spínač pro dlouhé chodby (dosah až 20m na obě strany)  2,3kW, relé, 15s-30min 10-2000Lx  IP44   nastavení dálkovým ovladačem</t>
  </si>
  <si>
    <t>Infračervený dálkový ovladač pro nastavení parmetrů pohyblivých spínačů (IR dálkový ovladač)</t>
  </si>
  <si>
    <t xml:space="preserve">Zasklené stop tlačítko  3zap/3vyp kontakty  TOTAL-STOP </t>
  </si>
  <si>
    <t>Skříňka signalizace +  4x signálka LED 24V/DC v zapuštěné skříňce</t>
  </si>
  <si>
    <t xml:space="preserve">STABILIZOVANÝ ZDROJ 230V/24V/5A DC  Splňuje požadavky EN 54-4 certifikát CPR
 pro napájení vypínací cívky </t>
  </si>
  <si>
    <t>AKUMULÁTOR 12V/12Ah</t>
  </si>
  <si>
    <t xml:space="preserve">Spínač se zámkem  1kt.zap v krytu IP54   zapuštěný </t>
  </si>
  <si>
    <t>Zapojení ventilátorů</t>
  </si>
  <si>
    <t>Zapojení pohonů klapek</t>
  </si>
  <si>
    <t>Zapojení el.ohřívače a parního zvlhčovače</t>
  </si>
  <si>
    <t>Zapojení VZT jednotky</t>
  </si>
  <si>
    <t>Zapojení rekuperační jednotky</t>
  </si>
  <si>
    <t>Zapojení el.ohřívače TUV</t>
  </si>
  <si>
    <t>345 71518 743 41-2111</t>
  </si>
  <si>
    <t>Krabice přístrojová pr.68mm</t>
  </si>
  <si>
    <t>345 71519 743 41-1111</t>
  </si>
  <si>
    <t>Krabice  odbočná     pr.68mm</t>
  </si>
  <si>
    <t>345 71521 743 41-4111</t>
  </si>
  <si>
    <t xml:space="preserve">Krabice  rozvodková  pr.68mm </t>
  </si>
  <si>
    <t>345 71562 743 41-4111</t>
  </si>
  <si>
    <t>Krabice  rozvodková  pr.97mm</t>
  </si>
  <si>
    <t xml:space="preserve">Krabice odbočná pr.125mm   </t>
  </si>
  <si>
    <t>345 64010 743 41-4321</t>
  </si>
  <si>
    <t>Rozvodková krabice   IP54  5x4mm</t>
  </si>
  <si>
    <t>Izolovaná svorka pro spojení vodiče 120mm a vodiče 16mm</t>
  </si>
  <si>
    <t>345 71063 743 11-2315</t>
  </si>
  <si>
    <t xml:space="preserve">Trubka ohebná  vnitřní pr.23mm  </t>
  </si>
  <si>
    <t>345 71064 743 11-2316</t>
  </si>
  <si>
    <t xml:space="preserve">Trubka ohebná vnitřní  pr.29mm       </t>
  </si>
  <si>
    <t>345 72105 743 31-2110</t>
  </si>
  <si>
    <t xml:space="preserve">Lišta vkládací  18x13mm                </t>
  </si>
  <si>
    <t>345 72114 743 31-2120</t>
  </si>
  <si>
    <t xml:space="preserve">Lišta vkládací  40x20mm               </t>
  </si>
  <si>
    <t xml:space="preserve">Trubka ohebná  do země DN63  </t>
  </si>
  <si>
    <t xml:space="preserve">Trubka ohebná  do země DN110  </t>
  </si>
  <si>
    <t xml:space="preserve">Dělené trubka DN110  do země </t>
  </si>
  <si>
    <r>
      <t xml:space="preserve">ROZVADEČ RT </t>
    </r>
    <r>
      <rPr>
        <sz val="8"/>
        <rFont val="Arial CE"/>
        <family val="2"/>
        <charset val="238"/>
      </rPr>
      <t xml:space="preserve"> typový rozvaděč napájení a regulace vytápění  
regulační jednotka + řídící jednotka k regulátoru s připojením LAN, rozvodnice pro instalaci na omítku</t>
    </r>
  </si>
  <si>
    <r>
      <t xml:space="preserve">Jistič </t>
    </r>
    <r>
      <rPr>
        <sz val="8"/>
        <rFont val="Arial CE"/>
        <family val="2"/>
        <charset val="238"/>
      </rPr>
      <t>10kA jednopólový B10/1 - doplnit do rozvděče RT</t>
    </r>
  </si>
  <si>
    <t>Termostat prostorový digitální</t>
  </si>
  <si>
    <t>Termostat prostorový analogový</t>
  </si>
  <si>
    <t xml:space="preserve">Elektrický sálavý topný panel s akumulací, 230V/500W,  IP21 </t>
  </si>
  <si>
    <t xml:space="preserve">Elektrický sálavý topný panel s akumulací, 230V/800W,  IP21 </t>
  </si>
  <si>
    <t xml:space="preserve">Elektrický sálavý topný panel s akumulací, 230V/1500W,  IP21 </t>
  </si>
  <si>
    <t>PŘIPOJOVACÍ SVORKOVNICE 5x4mm s odlehčovací sponou IP20
(pro připojení el.přímotopů)</t>
  </si>
  <si>
    <t>345 00000 749 91-3110</t>
  </si>
  <si>
    <t xml:space="preserve">Tabulka  formát  A 4      </t>
  </si>
  <si>
    <t>742 11-1200</t>
  </si>
  <si>
    <t>Montáž rozvaděčů  50kg</t>
  </si>
  <si>
    <t>Svítidlo LED 18W/2890lm  přisazené čtvercové (330x330mm) plexi kryt IP54</t>
  </si>
  <si>
    <t>A</t>
  </si>
  <si>
    <t>G</t>
  </si>
  <si>
    <t>PULI4 -218</t>
  </si>
  <si>
    <t>Svítidlo LED 22W/2570lm  kovové interierové přisazené (1480x195mm) plexi kryt IP20</t>
  </si>
  <si>
    <t>B</t>
  </si>
  <si>
    <t>Svítidlo LED 27W/3230lm  kovové interierové přisazené (1480x195mm) plexi kryt IP20</t>
  </si>
  <si>
    <t>C</t>
  </si>
  <si>
    <t>Svítidlo LED 30W/3920lm  průmyslové přisazené (612x145mm) plexi kryt IP66</t>
  </si>
  <si>
    <t>D</t>
  </si>
  <si>
    <t>E</t>
  </si>
  <si>
    <t>FALCON  236-AR-EP  výr. VYRTYCH</t>
  </si>
  <si>
    <t>Svítidlo LED 35W/4570lm  průmyslové přisazené (1172x145mm) plexi kryt IP66</t>
  </si>
  <si>
    <t>Svítidlo LED 13W/1500lm  kruhové (pr.300mm) + pohybový senzor +plexi kryt IP54</t>
  </si>
  <si>
    <t>F</t>
  </si>
  <si>
    <t>Svítidlo nouzové s vl.zdrojem nástěnné 276x144x43mm LED 3W/330lm / 1hod, IP65+ piktogram</t>
  </si>
  <si>
    <t>N1</t>
  </si>
  <si>
    <t>Svítidlo nouzové s vl.zdrojem stropní  132x132x54mm optika pro plošné osvětlení LED 3W/330lm / 1hod, IP65</t>
  </si>
  <si>
    <t>N2</t>
  </si>
  <si>
    <t>Svítidlo nouzové s vl.zdrojem stropní  132x132x54mm optika pro osvětlení trasy LED 3W/330lm / 1hod, IP65</t>
  </si>
  <si>
    <t>N3</t>
  </si>
  <si>
    <t>974 03-1110</t>
  </si>
  <si>
    <t>Sekání rýhy ve zdivu  30 x 30 mm</t>
  </si>
  <si>
    <t>974 03-1330</t>
  </si>
  <si>
    <t>Sekání rýhy ve zdivu  70 x 70 mm</t>
  </si>
  <si>
    <t>971 03-3100</t>
  </si>
  <si>
    <t>Sekání otvoru  ve zdivu pr.60mm do 150mm</t>
  </si>
  <si>
    <t>971 03-3200</t>
  </si>
  <si>
    <t>Sekání otvoru  ve zdivu pr.60mm do 300mm</t>
  </si>
  <si>
    <t xml:space="preserve">Zabezpečení pracoviště </t>
  </si>
  <si>
    <t xml:space="preserve">Koordinace s ostatními profesemi </t>
  </si>
  <si>
    <t>Pomocné práce a uvedení do provozu</t>
  </si>
  <si>
    <t xml:space="preserve">Projektová dokumentace skutečného provedení       </t>
  </si>
  <si>
    <t>celková prohlídka a vyhotovení revizní zprávy pro objem montážních prací přes 100 do 600 tis. Kč</t>
  </si>
  <si>
    <t xml:space="preserve">Zkoušky a prohlídky rozvodných zařízení kontrola rozváděčů nn, </t>
  </si>
  <si>
    <t xml:space="preserve">Součet                                          </t>
  </si>
  <si>
    <t xml:space="preserve">DODÁVKY   </t>
  </si>
  <si>
    <t xml:space="preserve">  R položka</t>
  </si>
  <si>
    <r>
      <rPr>
        <b/>
        <sz val="8"/>
        <rFont val="Arial CE"/>
        <family val="2"/>
        <charset val="238"/>
      </rPr>
      <t xml:space="preserve">typový elektroměrový rozvaděče RE, </t>
    </r>
    <r>
      <rPr>
        <sz val="8"/>
        <rFont val="Arial CE"/>
        <family val="2"/>
        <charset val="238"/>
      </rPr>
      <t xml:space="preserve">
2x přímé měření , 1.hlavní jistič  In=40A/3 +HDO + 2.hlavní jistič  In=25A/3+HDO + plastový pilíř 
rozměry: 620x1235x250mm, základový díl 600mm</t>
    </r>
  </si>
  <si>
    <t>ROZVADEČ  RS1+2</t>
  </si>
  <si>
    <t xml:space="preserve">Celkem                                          </t>
  </si>
  <si>
    <r>
      <rPr>
        <b/>
        <sz val="8"/>
        <rFont val="Arial CE"/>
        <family val="2"/>
        <charset val="238"/>
      </rPr>
      <t xml:space="preserve">OCELOPLECHOVÝ ROZVADĚČ  IP40/IP20 na povrch   (š x v x h) 800x1260x260 </t>
    </r>
    <r>
      <rPr>
        <sz val="8"/>
        <rFont val="Arial CE"/>
        <family val="2"/>
        <charset val="238"/>
      </rPr>
      <t>s dveřmi  vnitřními zákryty, vč. příslušenství (DIN lišty s uchycením, montážní plechy, zákryty vnitřních částí, kabelové kanály</t>
    </r>
  </si>
  <si>
    <t xml:space="preserve">Propojení obvodů + propoj lišty            </t>
  </si>
  <si>
    <t>Obal na výkresy rozměr 250x138mm</t>
  </si>
  <si>
    <t>Popisný štítek 20x100mm</t>
  </si>
  <si>
    <t xml:space="preserve">Nulová přípojnice   Cu 32/5 mm                 </t>
  </si>
  <si>
    <t>Svodič přepětí TYP 1+2 maxi TN-C/3</t>
  </si>
  <si>
    <t>Svodič přepětí TYP 1+2 maxi TN-C/4</t>
  </si>
  <si>
    <t>HLAVNÍ VYPÍNAČ  I-0  400V/32A/3 10kA</t>
  </si>
  <si>
    <t>Vypínací cívka 24V/DC pro hlavní vypínač</t>
  </si>
  <si>
    <t>Pomocný kontakt  1/1 pro hl.vyp</t>
  </si>
  <si>
    <t>Tlačítko 2/2 s ochranou, na dveře rozvaděče - hl.vyp.</t>
  </si>
  <si>
    <t>Signálka  LED 24V/DC na dveře rozvaděče</t>
  </si>
  <si>
    <t>Jistič 10kA trojpólový   B16/3</t>
  </si>
  <si>
    <t>Vypínací cívka 24V/DC pro B16/3</t>
  </si>
  <si>
    <t>Pomocný kontakt  1/1 pro B16/3</t>
  </si>
  <si>
    <t>Proudový chránič  25/4/003-G</t>
  </si>
  <si>
    <t>Jistič 10kA jednopólový    B6/1</t>
  </si>
  <si>
    <t>Jistič 10kA jednopólový    B10/1</t>
  </si>
  <si>
    <t>Jistič 10kA jednopólový    B16/1</t>
  </si>
  <si>
    <t xml:space="preserve">Spínač motorů  dvoupólový  MS-1,0/2p   10kA </t>
  </si>
  <si>
    <t>Pomocný kontakt  1/1 pro MS</t>
  </si>
  <si>
    <t>Relé  6A  1zap/1vyp  cívka 24V/DC</t>
  </si>
  <si>
    <t>Relé  6A  2zap/2vyp cívka 230V/50Hz</t>
  </si>
  <si>
    <t>Stykač  25A/2  2kt.zap cívka 230V</t>
  </si>
  <si>
    <t>Stykač  25A/4  4kt.zap  cívka 230V</t>
  </si>
  <si>
    <t xml:space="preserve">Digitální spínací hodiny 230V kontakty  1z/1v  </t>
  </si>
  <si>
    <t xml:space="preserve">Svorka řadová  4 mm2             </t>
  </si>
  <si>
    <r>
      <t>Svorka řadová 10 mm</t>
    </r>
    <r>
      <rPr>
        <vertAlign val="superscript"/>
        <sz val="8"/>
        <rFont val="Arial CE"/>
        <family val="2"/>
        <charset val="238"/>
      </rPr>
      <t xml:space="preserve">2  </t>
    </r>
    <r>
      <rPr>
        <sz val="8"/>
        <rFont val="Arial CE"/>
        <family val="2"/>
        <charset val="238"/>
      </rPr>
      <t xml:space="preserve">       </t>
    </r>
  </si>
  <si>
    <t xml:space="preserve">Vývodka  do  P 42                         </t>
  </si>
  <si>
    <t xml:space="preserve">Pásek uzem.  FeZn  30 x 4 v zemi  0,95kg/m   </t>
  </si>
  <si>
    <t xml:space="preserve">m </t>
  </si>
  <si>
    <t>Drát uzem.  FeZn  pr. 10 mm v zemi     0,62kg/1m</t>
  </si>
  <si>
    <t>Drát uzem.  AlMgSi  pr.8mm montáž svodu vč. Podpěr 0,135kg/1m</t>
  </si>
  <si>
    <t xml:space="preserve">Podpěra vedení  PV 02  do zdiva </t>
  </si>
  <si>
    <t>Podpěra vedení  PV 21(100mm) nalepovací  na ploché střechy</t>
  </si>
  <si>
    <t xml:space="preserve">Ochranný úhelník  OU   </t>
  </si>
  <si>
    <t>Držák ochranného úhelníku DUz  do zdiva</t>
  </si>
  <si>
    <t xml:space="preserve">Svorka  SZ  nerez zkušební        </t>
  </si>
  <si>
    <t xml:space="preserve">Svorka  SO nerez k připojení okapu </t>
  </si>
  <si>
    <t xml:space="preserve">Svorka  SU  nerez univerzální </t>
  </si>
  <si>
    <t xml:space="preserve">Svorka  SS nerez spojovací       </t>
  </si>
  <si>
    <t xml:space="preserve">Svorka  SK nerez křížová         </t>
  </si>
  <si>
    <t xml:space="preserve">Svorka  SP 1 nerez připojovací   </t>
  </si>
  <si>
    <t>Svorka  ST 10 nerez na okap. troubu do 150mm</t>
  </si>
  <si>
    <t>Svorka  SR 02 nerez  pro spojení pásku 30x4 mm</t>
  </si>
  <si>
    <t>Svorka  SR 03 nerez  pro spojení pásku s drátem</t>
  </si>
  <si>
    <t>354 42090 743 62-9300</t>
  </si>
  <si>
    <t xml:space="preserve">Označení svodu štítky     </t>
  </si>
  <si>
    <t xml:space="preserve">Výstražná tabulka:  Během bouřky dodržujte odstup od bleskosvodu! jste v ohrožení života!.  </t>
  </si>
  <si>
    <t>460200163</t>
  </si>
  <si>
    <t>Kabelová rýha š.35cm  hl.80cm  tř 3</t>
  </si>
  <si>
    <t>460560165</t>
  </si>
  <si>
    <t>Zához rýhy š.35cm  hl.80cm  tř 3</t>
  </si>
  <si>
    <t>460620013</t>
  </si>
  <si>
    <t>Provizorní úprava terénu tř 3</t>
  </si>
  <si>
    <t>Stavební přípomoce nutné k řádnému dokončení díla</t>
  </si>
  <si>
    <t xml:space="preserve">Pronájem montážní prošiny 10m </t>
  </si>
  <si>
    <t>den</t>
  </si>
  <si>
    <t>celková prohlídka a vyhotovení revizní zprávy pro objem montážních prací  do 100 tis. Kč</t>
  </si>
  <si>
    <t xml:space="preserve">BLESKOSVOD - CELKEM                                      </t>
  </si>
  <si>
    <t>460010016</t>
  </si>
  <si>
    <t>Vytyč trati venk vedení NN</t>
  </si>
  <si>
    <t>Řezání spáry v betonu</t>
  </si>
  <si>
    <t>Bourání betonových povrchů do 10 cm</t>
  </si>
  <si>
    <t>Vozovka chodník  z betonu/živice  jednovrstvá tl.20cm</t>
  </si>
  <si>
    <t xml:space="preserve">Rozebrání dlažby z žulových kostek </t>
  </si>
  <si>
    <t>Položení dlažby z žulových kostek + pískové lože</t>
  </si>
  <si>
    <t>460200303</t>
  </si>
  <si>
    <t>Kabelová rýha š.50cm  hl.120cm tř.3</t>
  </si>
  <si>
    <t>Výstražná fólie  PVC  šíře 33cm</t>
  </si>
  <si>
    <t>Zřízení kabelového lože z písku - tl.25cm bez zakrytí</t>
  </si>
  <si>
    <t>Uložení kabelové chráničky  do pr.63mm</t>
  </si>
  <si>
    <t>Uložení kabelové chráničky  do pr.110mm</t>
  </si>
  <si>
    <t>Křižovatka se silovým kabelem</t>
  </si>
  <si>
    <t>Ochranná zákrytová deska  250/4mm</t>
  </si>
  <si>
    <t>460560303</t>
  </si>
  <si>
    <t>Zához rýhy š.50cm  hl.120cm  tř.5                                         (vč. zhutnění 45MPa)</t>
  </si>
  <si>
    <t xml:space="preserve">Odvoz zeminy do vzdálenosti 10 km </t>
  </si>
  <si>
    <t>Poplatek za uložení sypaniny na skládku</t>
  </si>
  <si>
    <t xml:space="preserve">Celkem    ZEMNÍ PRÁCE                                       </t>
  </si>
  <si>
    <t>akce: Nová výstavba knihovního depozotáře v Kutné Hoře</t>
  </si>
  <si>
    <r>
      <t xml:space="preserve">název objektu:  </t>
    </r>
    <r>
      <rPr>
        <sz val="9"/>
        <rFont val="Arial CE"/>
        <family val="2"/>
        <charset val="238"/>
      </rPr>
      <t>D.1.4.7 Zařízení slaboproudé elektrotechniky</t>
    </r>
  </si>
  <si>
    <t xml:space="preserve">REKAPITULACE </t>
  </si>
  <si>
    <t>EPS - ELEKTRICKÁ POŽÁRNÍ SIGNALIZACE</t>
  </si>
  <si>
    <t xml:space="preserve">STRUKTUROVANÁ KABELÁŽ                                         </t>
  </si>
  <si>
    <t xml:space="preserve">EZS -  ELEKTRICKÁ ZABEZPEČOVACÍ SIGNALIZACE  </t>
  </si>
  <si>
    <t>EPS - elektrická požární signalizace</t>
  </si>
  <si>
    <t>EPS kabely a ukončení</t>
  </si>
  <si>
    <t xml:space="preserve">SHKFH-R 1x2x0.8, B2ca,s1,d0 -  uložený volně v trubce ve stěně nebo v podlaze  </t>
  </si>
  <si>
    <t>SSKFH-V180, P90-R, 1x2x0.8, B2ca,s1,d0 -  uložený volně v trubce pod omítkou nebo na certifikované příchytce (žlabu)</t>
  </si>
  <si>
    <t>SSKFH-V180, P90-R, 5x2x0.8, B2ca,s1,d0 -  uložený volně v trubce pod omítkou nebo na certifikované příchytce (žlabu)</t>
  </si>
  <si>
    <t>SSKFH-V180, P90-R, 10x2x0.8, B2ca,s1,d0 -  uložený volně v trubce pod omítkou nebo na certifikované příchytce (žlabu)</t>
  </si>
  <si>
    <t xml:space="preserve">TCEPKPFLE 3 x 4 x 0.8 - uložený volně v zemi a pod komunikacemi v trubce HDPE </t>
  </si>
  <si>
    <t>Ukončení kabelu  do 2 x 1  mm2</t>
  </si>
  <si>
    <t>Ukončení kabelu  do 20 x 1  mm2</t>
  </si>
  <si>
    <t xml:space="preserve">Zapojení ovládaných a monitorovaných zařízení (rozvaděče) </t>
  </si>
  <si>
    <t>EPS dodávky a přístroje</t>
  </si>
  <si>
    <t>2 smyčková adresovatelná ústředna EPS, vč. zdroje 24V a záložních baterií 2x12V/26Ah</t>
  </si>
  <si>
    <t xml:space="preserve">Skříň pro ústřednu a ZDP v provedení EI30DP1-S, montáž na povrch zdi 600x1260x260 </t>
  </si>
  <si>
    <t xml:space="preserve">Tablo obsluhy v provedení na adresnou linku </t>
  </si>
  <si>
    <t xml:space="preserve">Vstupně výstupní modul 16x IN, v montážní krabici </t>
  </si>
  <si>
    <t>Výstupní modul 1x OUT (1x relé v montážní krabici</t>
  </si>
  <si>
    <t>Adresovatelný tlačítkový hlásič pod omítku vc.skla a test.klícku</t>
  </si>
  <si>
    <t>Univerzální patice pro detektory</t>
  </si>
  <si>
    <t>Analogový optickokouřový detektor</t>
  </si>
  <si>
    <t>Siréna s LED majákem,cervená, melká patice, 9-28V/16mA</t>
  </si>
  <si>
    <t>Zábleskový maják IP65</t>
  </si>
  <si>
    <t>Klíčový trezor KTPO včetně osazení a sekání výklenku ve stávající železobetonové zdi</t>
  </si>
  <si>
    <t>Obslužné pole požární ochrany OPPO</t>
  </si>
  <si>
    <t>EPS ostatní materiál a práce</t>
  </si>
  <si>
    <t xml:space="preserve">Kombinované přepěťové ochrany (stupeň 2,3) pro dvouvodičové signalizační sítě  do 24V (pro kruhové linky ústředny)  </t>
  </si>
  <si>
    <t xml:space="preserve">Programování ústředen a zkušební provoz </t>
  </si>
  <si>
    <t>Dokumentace skutečného provedení, provozní kniha EPS, adresace pro PCO</t>
  </si>
  <si>
    <t>Zařízení dálkového přenosu na PCO</t>
  </si>
  <si>
    <t xml:space="preserve">Měření přenosové cesty na PCO, projektová dokumentace přenosové cesty, dodávka a montáž zařízení ZDP, vytvoření adresného přenosu na PCO </t>
  </si>
  <si>
    <t>Krabice a nosný materiál a práce pro rozvody EPS a DR</t>
  </si>
  <si>
    <t>Krabice  odbočná  pr.68mm</t>
  </si>
  <si>
    <t xml:space="preserve">Lišta vkládací  18x13mm                         </t>
  </si>
  <si>
    <t xml:space="preserve">Trubka ohebná PVC DN25     </t>
  </si>
  <si>
    <t xml:space="preserve">Trubka dvouplášťová ohebná z PVC DN40 (do země, zemní práce součástí silnoproudu)          </t>
  </si>
  <si>
    <t>Zaustění a ukončení trubky DN40 do skříně s ústřednou</t>
  </si>
  <si>
    <t>Protipožární certifikovaná ucpávka průchodu kabelových žlabů hranicí požárních úseků</t>
  </si>
  <si>
    <t>Protipožární tmel (kartuše 310ml) - pro průchody jednotlivých kabelů</t>
  </si>
  <si>
    <t>Celková prohlídka a vyhotovení revizní zprávy pro objem montážních prací do 100 tis. Kč</t>
  </si>
  <si>
    <t xml:space="preserve">Součet                         </t>
  </si>
  <si>
    <t>CELKEM - EPS</t>
  </si>
  <si>
    <t>Strukturovaná kabeláž - SK</t>
  </si>
  <si>
    <t>SK, EKV kabely a ukončení</t>
  </si>
  <si>
    <t>Datový kabel  Cat.5e UTP 4x2x0.5 uložený volně</t>
  </si>
  <si>
    <t>Ukončení a měření kabelu UTP (RJ45)</t>
  </si>
  <si>
    <t>Optický kabel 4vlákna SM 9/125µm (v rezervě bez ukončení)</t>
  </si>
  <si>
    <t>SK - přístroje, dodávky a ostatní práce</t>
  </si>
  <si>
    <t>Datová zásuvka 1x RJ 45 cat.5, IP20</t>
  </si>
  <si>
    <t xml:space="preserve">Datová dvouzásuvka 2x RJ 45 cat.5, IP20, </t>
  </si>
  <si>
    <r>
      <rPr>
        <b/>
        <sz val="7"/>
        <rFont val="Arial CE"/>
        <family val="2"/>
        <charset val="238"/>
      </rPr>
      <t>Rack 1</t>
    </r>
    <r>
      <rPr>
        <i/>
        <sz val="7"/>
        <rFont val="Arial CE"/>
        <family val="2"/>
        <charset val="238"/>
      </rPr>
      <t xml:space="preserve">
1ks - skříň rack 600x600 12U vč.podstavce s filtrem a ventilátorovým dílem a napájecím panelem
2ks - patch 24x cat5
1ks - switch 16x 10/100 + 2xGBic  
1ks - switch PoE 16x 10/100 + 2xGBic    
1ks - vyvazovací panel 
komplet pro max.konfiguraci - patchcord a přislušenství pro propojení </t>
    </r>
  </si>
  <si>
    <r>
      <t>WiFi Access Point IIndoor Access Point IEEE 802.11a/b/gn
-</t>
    </r>
    <r>
      <rPr>
        <sz val="7"/>
        <rFont val="Arial CE"/>
        <family val="2"/>
        <charset val="238"/>
      </rPr>
      <t xml:space="preserve"> Dual radio, dual band (2.4 GHz and 5 GHz): Současný přenos v obou pásmech
- 1x PoE 10/100/100 RJ45 port, 1 RJ-45 serial console port
- Přenosová rychlost (radiová) až 300 Mbits
- Napájeno přes PoE (802.3af), příkon max 12,9 W
- AP vhodné pro budování Mesh sítí: Síť se sama opravuje, optimalizuje.
- Až 16 SSID
-  Interní všesměrové antény antény: 3 (4 dBi) pro pásmo 2,4 GHz + 3 (7 dBi) pro pásmo 5 GHz</t>
    </r>
    <r>
      <rPr>
        <sz val="8"/>
        <rFont val="Arial CE"/>
        <family val="2"/>
        <charset val="238"/>
      </rPr>
      <t xml:space="preserve">
</t>
    </r>
  </si>
  <si>
    <r>
      <t xml:space="preserve">Řídící jednotka WiFi sítě včetně programování
</t>
    </r>
    <r>
      <rPr>
        <sz val="7"/>
        <rFont val="Arial CE"/>
        <family val="2"/>
        <charset val="238"/>
      </rPr>
      <t>- Zařízení určené pro centrální správu bezdrátové sítě
- 2x 10/100/1000 metalické porty, 1x RJ-45 serial console port
- Snadné použití, škálovatelnost, a redundance
- Vylepšená architektura pro flexibilní návrh sítě
- Komplexní zabezpečení sítě WLAN
- IEEE 802.11a/b/g/n AP
- Lze připojit až 40 AP 
- Přistup pro hosty: (až na 2000 hostů)
- Payment gateway, Accounting plan, Billing records logs
- IEEE 802.3ad Link Aggregation Control Protocol (LACP)
- Licence pro 10 zařízení</t>
    </r>
  </si>
  <si>
    <t>Konfigurace, nastavení</t>
  </si>
  <si>
    <t>Krabice a nosné prvky</t>
  </si>
  <si>
    <t>Krabice přístrojová pr.68</t>
  </si>
  <si>
    <t xml:space="preserve">Lišta vkládací   40x20mm                   </t>
  </si>
  <si>
    <t>Kabelový žlab 60x50x1,00, vč. šroubů a matek pro upevnění  (s integrovanou spojkou)</t>
  </si>
  <si>
    <t>Třmen závěsnýze stropu pro žlaby do 200mm. příslušenství a spoj. materiálu</t>
  </si>
  <si>
    <t xml:space="preserve">Součet                                  </t>
  </si>
  <si>
    <t>CELKEM - SK</t>
  </si>
  <si>
    <t>EZS -  ELEKTRICKÁ ZABEZPEČOVACÍ SIGNALIZACE (rozšíření stávajícího systému Dominus Millenium)</t>
  </si>
  <si>
    <t>EZS kabely a ukončení</t>
  </si>
  <si>
    <t>Stíněný vodič 2x 0.5 + 4x0,22</t>
  </si>
  <si>
    <t>Stíněný vodič 4x0,22</t>
  </si>
  <si>
    <t xml:space="preserve">JYTY 2x1  -  uložený pevně   </t>
  </si>
  <si>
    <t>EZS - přístroje, dodávky</t>
  </si>
  <si>
    <t>Vstupní LCD klávesnice  systému EZS, Dominus Millenium MP4 GW</t>
  </si>
  <si>
    <t>Vnitřní siréna</t>
  </si>
  <si>
    <t>Sběrnicový expander 8 zón  Dominus Millenium MP4 GW</t>
  </si>
  <si>
    <t>Box pro expandér nebo rozbočení (TAMPER)</t>
  </si>
  <si>
    <t>Duální PIR+MW detektor pohybu - nástěnný</t>
  </si>
  <si>
    <t>Duální PIR+MW detektor pohybu - stropní 360°</t>
  </si>
  <si>
    <t>Magnetický kontakt</t>
  </si>
  <si>
    <t xml:space="preserve">Krabice a nosné prvky </t>
  </si>
  <si>
    <t xml:space="preserve">Krabice odbočná  pr.68mm  </t>
  </si>
  <si>
    <t>Ostatní, revize a zkoušky</t>
  </si>
  <si>
    <t>Programování ústředny a zkušební provoz</t>
  </si>
  <si>
    <t xml:space="preserve">h  </t>
  </si>
  <si>
    <t>CELKEM - EZS</t>
  </si>
  <si>
    <t>P.Č.</t>
  </si>
  <si>
    <t>Popis</t>
  </si>
  <si>
    <t>Množství celkem</t>
  </si>
  <si>
    <t>Cena jednotková</t>
  </si>
  <si>
    <t>Hmotnost celkem</t>
  </si>
  <si>
    <t>5</t>
  </si>
  <si>
    <t>6</t>
  </si>
  <si>
    <t>7</t>
  </si>
  <si>
    <t>8</t>
  </si>
  <si>
    <t>Archiv</t>
  </si>
  <si>
    <t>příslušenství parního zvlhčovače:
Z261 Filtr 3/8" na pitné vodě, čidlo vlhkosti QFM2100, trubice 41-200, parní hadice DS22, kondenzační hadice KS10, bezpečnostní hygrostat QFM 81.2, čidlo tlakové diference QBM81-3</t>
  </si>
  <si>
    <t>el. ohřívač velikost DDM 4 315 1.2 1ph, el. 1,2kW/230V/5,3A, integrovaný regulátor, řízení ext. signálem 0-10VDC, Vmin=500 m3/h</t>
  </si>
  <si>
    <t>požární klapka ovládání elektromagnetem 230V, velikost PKTM90-C 315x250/375-.23 TPM 018/01</t>
  </si>
  <si>
    <t>požární klapka ovládání elektromagnetem 230V, velikost PKTM90-C 400x400/375-.23 TPM 018/01</t>
  </si>
  <si>
    <t>klapka hliníková těsná ovládání servo 230V s havarijní funkcí (bez napětí zavřeno) velikost RKALM 315x250-.48/T2 TPM 119/16</t>
  </si>
  <si>
    <t>regulační klapka jednolistá ruční na spiro d100</t>
  </si>
  <si>
    <t>kulisa tlumiče hluku kašírované provedení bez náběhu a výběhu vel. GKK 100x315-1000.0</t>
  </si>
  <si>
    <t>kulisa tlumiče hluku kašírované provedení bez náběhu a výběhu vel. GKK 100x400-1500.1</t>
  </si>
  <si>
    <t>vyústka nastavitelná jednořadá s regulací R1 velikost VNM 1A 280x80 R1/S TPM 015/01</t>
  </si>
  <si>
    <t>vyústka nastavitelná jednořadá s regulací R1 velikost VNM 1A 200x80 R1/S TPM 015/01</t>
  </si>
  <si>
    <t>vyústka nastavitelná jednořadá bez regulace velikost VNM 1A 425x125 UR/S TPM 015/01</t>
  </si>
  <si>
    <t>izolace tepelná kaučuková tl.25mm s Al polepem typ K-Flex H Duct</t>
  </si>
  <si>
    <r>
      <t>m</t>
    </r>
    <r>
      <rPr>
        <vertAlign val="superscript"/>
        <sz val="11"/>
        <color theme="1"/>
        <rFont val="Calibri"/>
        <family val="2"/>
        <charset val="238"/>
        <scheme val="minor"/>
      </rPr>
      <t>2</t>
    </r>
  </si>
  <si>
    <t>Stanice GHZ</t>
  </si>
  <si>
    <t>Odvod plynu NOVEC 1230</t>
  </si>
  <si>
    <t>regulační klapka kruhová těsná ovládání servo 230V s havarijní funkcí (bez napětí zavřeno) velikost RKKTM 200 S-.43 TPM 031/03</t>
  </si>
  <si>
    <t>požární ucpávky potrubí d200</t>
  </si>
  <si>
    <t>celkem vzduchotechnika</t>
  </si>
  <si>
    <t>Překlad keramický 7 vysoký 70x238x1000 mm</t>
  </si>
  <si>
    <t>Překlad keramický 7 vysoký 70x238x1500 mm</t>
  </si>
  <si>
    <t>Překlad keramický 7 vysoký 70x238x2000 mm</t>
  </si>
  <si>
    <t>Příčky keramické 11,5 AKU na MVC 5, tl. 115 mm</t>
  </si>
  <si>
    <t>Překlad keramický plochý 115x71x1250 mm</t>
  </si>
  <si>
    <t>Překlad keramický plochý 115x71x2000 mm</t>
  </si>
  <si>
    <t>Strop montovaný z panelů tl. 26,5 cm</t>
  </si>
  <si>
    <t>Strop montovaný z panelů tl. 15 cm</t>
  </si>
  <si>
    <t>Z/18</t>
  </si>
  <si>
    <t>D+M ocelového stupadla vč. povrchové úpravy</t>
  </si>
  <si>
    <t>položka, popis</t>
  </si>
  <si>
    <t>měrná jednotka</t>
  </si>
  <si>
    <t>jednotková cena (Kč)</t>
  </si>
  <si>
    <t>celková   cena (Kč)</t>
  </si>
  <si>
    <t>VODOVOD - zařízení</t>
  </si>
  <si>
    <t>.</t>
  </si>
  <si>
    <t>tlakový elektrický zásobníkový ohřívač TO 5 IN, objem 6,6 l</t>
  </si>
  <si>
    <t>dodávka</t>
  </si>
  <si>
    <t>montáž cca</t>
  </si>
  <si>
    <t>VODOVOD - baterie</t>
  </si>
  <si>
    <t>stojánková baterie umyvadlová páková</t>
  </si>
  <si>
    <t>přesné typy výtokových baterií viz požadavky investora a projekt interiéru</t>
  </si>
  <si>
    <t>VODOVOD - armatury</t>
  </si>
  <si>
    <t>VODOVOD - potrubí</t>
  </si>
  <si>
    <t>potrubí PE-HD 100 SDR 11, 50 x 4,6</t>
  </si>
  <si>
    <t>napojení na stávající potrubí</t>
  </si>
  <si>
    <t>demontáž a likvidace stávajícího potrubí vodovodu</t>
  </si>
  <si>
    <t xml:space="preserve">proplach a dezinfekce vodovodního potrubí </t>
  </si>
  <si>
    <t>tlaková zkouška vodovodního potrubí</t>
  </si>
  <si>
    <t>VODOVOD - izolace</t>
  </si>
  <si>
    <t>VODOVOD - celkem</t>
  </si>
  <si>
    <t>KANALIZACE - zařizovací předměty</t>
  </si>
  <si>
    <t>umyvadlo 55 cm, otvor pro stojánkovou baterii</t>
  </si>
  <si>
    <t>přesné typy zařizovacích předmětů viz požadavky investora a projekt interiéru</t>
  </si>
  <si>
    <t>KANALIZACE - zařízení</t>
  </si>
  <si>
    <t>zápachová uzávěrka umyvadlová</t>
  </si>
  <si>
    <t>revizní dvířka 150 x 150 - přesný typ viz stavba / interier</t>
  </si>
  <si>
    <t>KANALIZACE - potrubí</t>
  </si>
  <si>
    <t>odpadní trubka HT - systém (PPs) HTEM, DN 50, včetně tvarovek a upevňovacího materiálu</t>
  </si>
  <si>
    <t>odpadní trubka HT - systém (PPs) HTEM, DN 75, včetně tvarovek a upevňovacího materiálu</t>
  </si>
  <si>
    <t>čisticí kus HT - systém (PPs) HTRE, DN 75</t>
  </si>
  <si>
    <t>kanalizační trubka KG - systém (PVC) KGEM, DN 110, SN 4, včetně tvarovek</t>
  </si>
  <si>
    <t>kanalizační trubka KG - systém (PVC) KGEM, DN 125, SN 4, včetně tvarovek</t>
  </si>
  <si>
    <t>kanalizační trubka KG - systém (PVC) KGEM, DN 200, SN 4, včetně tvarovek</t>
  </si>
  <si>
    <t>demontáž a likvidace stávajícího potrubí kanalizace</t>
  </si>
  <si>
    <t>zkouška těsnosti kanalizačního potrubí</t>
  </si>
  <si>
    <t>zemní práce - hloubení rýh š. do 200 cm v hornině tř. 3 strojně, ruční výkop jam, rýh a šachet v hornině tř. 3, provedení lože pro potrubí, obsyp potrubí, zásyp rýh zeminou, hutnění zásypu po vrstvách, uvedení povrchu do původního stavu</t>
  </si>
  <si>
    <t>KANALIZACE - celkem</t>
  </si>
  <si>
    <t>PLYN - potrubí</t>
  </si>
  <si>
    <t>polyetylénové potrubí PE-HD 100 SDR 11, 63 x 5,8</t>
  </si>
  <si>
    <t>trubka oc. závitová bezešvá DN 50, mat. 11 353, včetně tvarovek a upevňovacího materiálu</t>
  </si>
  <si>
    <t>napojení na stávající NTL plynovodní potrubí</t>
  </si>
  <si>
    <t>demontáž stávajícího plynovodního potrubí</t>
  </si>
  <si>
    <t>tlaková zkouška plynovodního potrubí</t>
  </si>
  <si>
    <t>nátěr potrubí syntetický, základní + protikorozní povrchová úprava</t>
  </si>
  <si>
    <t>PLYN - celkem</t>
  </si>
  <si>
    <t>Všeobecné podmínky k ceně díla (jsou nedílnou součástí ceny)</t>
  </si>
  <si>
    <t>Nabídková cena obsahuje veškeré práce a dodávky obsažené v projektové dokumentaci, výkazu výměr a výpisech materiálů, které jsou součástí projektové dokumentace a uvedené v cenové nabídce (rozpočtu stavby).</t>
  </si>
  <si>
    <t>Výměry materiálů ve specifikacích jsou uvedeny v teoretické (vypočítané) výměře, náklady na prořez či ztratné zohlední dodavatel v jednotkové ceně. Celkové ceny jednotlivých položek i kapitol budou odpovídat uvedené věcné náplni a výměrám v soupisu prací a dodávek. Případné odchylky ve výměrách nebo chybějící položky budou uvedeny v rozpočtu pod čarou.</t>
  </si>
  <si>
    <t>Zhotovitel při vypracování nabídky zohlední všechny údaje a požadavky uvedené v projektu pro výběr dodavatele a v technických standardech. Pokud tak neučiní, nebude v průběhu provádění stavby brán zřetel na jeho eventuální požadavky na uznání víceprací vyplývajících z údajů a požadavků uvedených ve výše zmíněné projektové dokumentaci. Výkaz výměr je nedílnou součástí prováděcí projektové dokumentace.</t>
  </si>
  <si>
    <t>Jsou-li ve výkazu výměr uvedeny odkazy na obchodní firmy, názvy nebo specifická označení výrobků apod., jsou takové odkazy pouze informativní a zadavatel umožňuje v souladu s § 48 zákona 40/2004 Sb. použít i jiných, kvalitativně a technicky obdobných řešení. Každá taková záměna bude podléhat schválení autorským dozorem.</t>
  </si>
  <si>
    <t>Nabídka a jednotková cena zahrnuje, pokud není v následujících specifikacích uvedeno jinak, dodávku a montáž materiálů a výrobků podle níže uvedené specifikace, vč. dopravy na staveniště, povinných zkoušek materiálů, vzorků a prací ve smyslu platných norem a předpisů. Předmětem díla a povinností zhotovitele je dále provedení veškerých kotevních a spojovacích prvků, pomocných konstrukcí, stavebních přípomocí a ostatních prací přímo nespecifikovaných v těchto podkladech a projektové dokumentaci, ale nezbytných pro zhotovení a plnou  funkčnost a požadovanou kvalitu díla.</t>
  </si>
  <si>
    <t>Do nabídky budou započítány i náklady na stavební přípomoce pro provedení technických instalací jako např. zemní práce, zásypy a obsypy, zhotovení nik, chrániček a těsnění prostupů požárních a akustických a náklady na výpomocné práce pro práce dokončovací a pro technologie včetně potřebných lešení, pažení a jiných dočasných konstrukcí.</t>
  </si>
  <si>
    <t>Cena díla zahrnuje i veškeré náklady potřebné k provedení díla, tj. včetně věcí opatřených zhotovitelem k provedení díla, včetně nákladů na napojení na objekty stávající nebo budované, pomocných prací, výrobků, materiálů, revizí, kontrol, prohlídek, předepsaných zkoušek, posudků a nákladů na požární dohled.</t>
  </si>
  <si>
    <t>Do jednotkových cen budou započítány přesuny hmot a všechny nezbytné režijní náklady stavby. Do cen budou také započítány  náklady na závěrečný úklid stavby a okolí.</t>
  </si>
  <si>
    <t>V ceně budou zahrnuty náklady na střežení staveniště po celou dobu výstavby včetně nákladů pojištění rizik při realizaci stavby.</t>
  </si>
  <si>
    <t>Součástí ceny díla je vytyčení, ochrana a zajištění stávajících inženýrských sítí (křižujících nebo v souběhu s prováděnými pracemi). Tyto práce a dodávky  jsou součástí nabídky a nebudou zvlášť hrazeny.</t>
  </si>
  <si>
    <t>Cena díla obsahuje náklady na napojení a rozvodů staveništních médií a ceny médií spotřebovaných při provádění díla.</t>
  </si>
  <si>
    <t>Uchazeč má právo navštívit staveniště. Doporučuje se, aby každý uchazeč před zpracováním nabídky budoucí staveniště navštívil a podrobně se seznámil se všemi podmínkami a okolnostmi staveniště, které mohou ovlivnit jeho nabídku.</t>
  </si>
  <si>
    <t>Dodatečné požadavky zejména na prodloužení lhůt, úpravu kvality prací, zvýšení ceny z titulu nedokonalého zhodnocení situace, či nedostatečných informací, nebudou akceptovány.</t>
  </si>
  <si>
    <t>Veškeré případné vícenáklady, které vyplynou v průběhu stavby a pokud nebudou vyvolány dodatečnými požadavky objednatele jsou součástí celkové nabídkové ceny a nebudou zvlášť hrazeny.</t>
  </si>
  <si>
    <t>Všechny použité stavební materiály a technická zařízení musí splňovat požadavky platných příslušných norem ČSN na jejich použití v daných stavebních konstrukcích a zhotovitel je povinen doložit jejich certifikáty o vhodnosti pro použití pro dané stavební konstrukce.</t>
  </si>
  <si>
    <t>Výroba konstrukcí, stavebních prvků, nebo příprava stavebních hmot a směsí ve vlastní výrobně zhotovitele mimo staveniště nezakládá nárok na  zvýšení jednotkové ceny.</t>
  </si>
  <si>
    <t>Zhotovitel provede všechny povinné zkoušky rozvodů a zařízení technického vybavení budov a přípojek , vyhotoví potřebné protokoly o nich, zajistí revizní zprávy,  návody na obsluhu zařízení v českém jazyce,  a zajistí pokud je to nutné, odsouhlasení a převzetí díla správci sítí. Náklady na výše uvedené práce je nutno zahrnout do jednotkových cen a nebudou zvlášť hrazeny.</t>
  </si>
  <si>
    <t>Veškeré prostupy  potrubí a kabelů požárně dělícími konstrukcemi musí být utěsněny dle ustanovení ČSN 73 0802, čl. 8.6.1. systémovými atestovanými hmotami s požární odolností shodnou s požární odolností konstrukce, kterou prostupují. Náklady je nutno zahrnout do jednotkových cen.</t>
  </si>
  <si>
    <t>V průběhu provádění prací budou respektovány všechny příslušné platné předpisy a požadavky BOZP. Náklady vyplývající z jejich dodržení jsou součástí jednotkové ceny a nebudou zvlášť hrazeny.</t>
  </si>
  <si>
    <t>Vzorky materiálu: Výsledný materiál musí odpovídat kvalitou, barvou a jakostí povrchu materiálovým vzorkům, které je povinen zhotovitel předložit k odsouhlasení objednateli v dostatečném předstihu před zahájením prací.</t>
  </si>
  <si>
    <t>V dostatečném předstihu před zahájením výroby je zhotovitel povinen předložit objednateli a projektantovi k odsouhlasení dílenské výkresy, včetně výrobních detailů atypický výrobků a katalogové materiály typových výrobků a předloží vzorky materiálů a konstrukcí. Náklady na tyto práce je nutné zahrnout do jednotkové ceny a nebudou zvlášť hrazeny. Teprve na základě písemného souhlasu objednatele je možné zahájit výrobu.</t>
  </si>
  <si>
    <t>Barva všech komponentů, okenních křídel a rámů a ostatních výplní otvorů dle vzorníku RAL, zasklení a typ kování musí být odsouhlasen Investorem.</t>
  </si>
  <si>
    <t>Barvu všech komponentů, křídel a zárubní určí investor podle vzorníku RAL (nátěr vnitřních plných dveří krycím lakem), typ prosklení a typ kování musí být odsouhlasen investorem.</t>
  </si>
  <si>
    <t>Součástí nabídkové ceny je i provedení vyrovnání a vystěrkování podkladu a broušení omítek. Součástí maleb a nátěrů je penetrace podkladů.</t>
  </si>
  <si>
    <t>Cena nebude v průběhu stavby zvyšována z titulu inflace nebo kurzovních rozdílů.</t>
  </si>
  <si>
    <t>Pevná nabídková cena musí zahrnovat veškeré náklady spojené s úplným dokončením díla. DPH bude uvedena zvlášť.</t>
  </si>
  <si>
    <t>Označení skladeb, fasád, zámečnických výrobků, ostatních výrobků apod. v jednotlivých položkách rozpočtu je podrobně rozepsáno ve skladbách dokumentace pro provedení stavby, jež tvoří s uvedeným výkazem výměr nedílnou součást. Výkaz výměr definuje označení a popis, jednoznačná technická specifikace výrobku, skladby, fasády je specifikována v těchto tabulkách a nacenění bude definovat takto stanovený technický a materiálový standard.</t>
  </si>
  <si>
    <t xml:space="preserve">Součástí nabídkové ceny je realizační projektová dokumentace, dodavatelská dokumentace, zaškolení obsluhy, zpracování atestů, zpracování manuálů, náklady na zkušební provoz, dokumentace skutečného provedení, příslušná měření nutná k provozu a kolaudaci. </t>
  </si>
  <si>
    <t>Generální dodavatel je povinen upozornit na nejednoznačnost řešení uvedeného v projektové dokumentaci a výkazu výměr před podpisem smlouvy</t>
  </si>
  <si>
    <t>Generální dodavatel je povinen navrhnout doplňkové průzkumy, které jsou potřebné k finálnímu zpracování dodavatelské dokumentace a k předložení konečné ceny.</t>
  </si>
  <si>
    <t>pojistný a zpětný ventil 1/2" EB, 600 kPa</t>
  </si>
  <si>
    <t>rohový ventil pro připojení zařizovacích předmětů</t>
  </si>
  <si>
    <t>kulový kohout R 910, DN 15</t>
  </si>
  <si>
    <t>potrubí PP-RCT 3,2, 25 x 3,5, včetně tvarovek a upevňovacího materiálu</t>
  </si>
  <si>
    <t>potrubí PP-RCT 3,2, 63 x 8,6, včetně tvarovek a upevňovacího materiálu</t>
  </si>
  <si>
    <t>koleno W90° 50, PE-HD 100 SDR 11</t>
  </si>
  <si>
    <t xml:space="preserve">přechod 50/6/4", PE-HD 100 SDR 11/závit </t>
  </si>
  <si>
    <t>izolační trubice 25/13</t>
  </si>
  <si>
    <t>izolační trubice 64/13</t>
  </si>
  <si>
    <t xml:space="preserve">podlahová vpust + nástavec </t>
  </si>
  <si>
    <t>lapač splavenin z dešťových svodů</t>
  </si>
  <si>
    <t>kanalizační šachta plastová DN 600, hl. cca 2,0 m, litinový poklop s teleskopem DN 600 třídy B125, dno DN 200 90°, hloubka šachty bude stanovena přesně podle skutečné hloubky stávajícího potrubí</t>
  </si>
  <si>
    <t>kanalizační šachta plastová DN 600, hl. cca 2,0 m, litinový poklop s teleskopem DN 600 třídy B125, dno DN 200 30°, hloubka šachty bude stanovena přesně podle skutečné hloubky stávajícího potrubí</t>
  </si>
  <si>
    <t>koleno W90° 63, PE-HD 100 SDR 11</t>
  </si>
  <si>
    <t>přechod USTR 63/50, PE-HD 100 SDR 11/ocel</t>
  </si>
  <si>
    <t>Dveře hliníkové vstupní 1700/2150, profil hl. 72mm, Uw= 1,2 W/m2K, Rw,min= 26 dB, PÚ (RAL 8012), zasklení izolačním trojsklem Ug=0,6 W/m2K, bezpečnostní VSG třída P1A, kování klika/koule RC2, mech. Zámek, cylidrická vložka, paniková klika z interiéru</t>
  </si>
  <si>
    <t>Dveře hliníkové vstupní 1000/2100, profil hl. 72mm, Uw= 1,2 W/m2K, Rw,min= 26 dB, PÚ (RAL 8012), plné-sendvičová dveřní výplň s vypěňovaným jádrem tl. 34mm, kování klika/koule RC2, mech. Zámek, cylidrická vložka, paniková klika z interiéru</t>
  </si>
  <si>
    <t>Okno plastové OS 1100/1500, 6 komorový profil hl. 88mm, Uw= 0,73 W/m2K, Rw= 30-35 dB, PÚ (RAL 8011), zasklení izolačním trojsklem Ug=0,5 W/m2K, bezpečnostní VSG třída P2A, okno opatřeno magnetickými čidly</t>
  </si>
  <si>
    <t>D+M pevný regálový systém pro depozit knih s přenastavitelnými policemi (500mm, 400mm, 300mm a 200mm-dle aktuálních potřeb), nosnost polic min. 100kg, použití roznášecího dna regálu, regály umístěny po dvojicích zády k sobě (oboustranný regál), uličky mezi regály min. 800mm, odstup od obvodových konstrukcí min. 300mm, středová dělící přepážka u 80%, vzájemná vzdálenost stojek cca 1000/250mm, stojiny úhelníky 40x40x2mm, police: plech 1,5mm, dno regálu: výška 40mm, rozměr 6000x500(2x250)x2800-3000mm, počet polic v jednotlivých modulech = 9ks</t>
  </si>
  <si>
    <t>D+M pevný regálový systém pro depozit knih s přenastavitelnými policemi (500mm, 400mm, 300mm a 200mm-dle aktuálních potřeb), nosnost polic min. 100kg, použití roznášecího dna regálu, regály umístěny po dvojicích zády k sobě (oboustranný regál), uličky mezi regály min. 800mm, odstup od obvodových konstrukcí min. 300mm, středová dělící přepážka u 80%, vzájemná vzdálenost stojek cca 1000/250mm, stojiny úhelníky 40x40x2mm, police: plech 1,5mm, dno regálu: výška 40mm, rozměr 3000x500(2x250)x2800-3000mm, počet polic v jednotlivých modulech = 9ks</t>
  </si>
  <si>
    <t>D+M pevný regálový systém pro depozit knih s přenastavitelnými policemi (500mm, 400mm, 300mm a 200mm-dle aktuálních potřeb), nosnost polic min. 100kg, použití roznášecího dna regálu, regály umístěny po dvojicích zády k sobě (oboustranný regál), uličky mezi regály min. 800mm, odstup od obvodových konstrukcí min. 300mm, středová dělící přepážka u 80%, vzájemná vzdálenost stojek cca 1000/250mm, stojiny úhelníky 40x40x2mm, police: plech 1,5mm, dno regálu: výška 40mm, rozměr 7000x500(2x250)x2800-3000mm,počet polic v jednotlivých modulech = 9ks</t>
  </si>
  <si>
    <t>D+M pevný regálový systém pro depozit knih s přenastavitelnými policemi (500mm, 400mm, 300mm a 200mm-dle aktuálních potřeb), nosnost polic min. 100kg, použití roznášecího dna regálu, regály umístěny po dvojicích zády k sobě (oboustranný regál), uličky mezi regály min. 800mm, odstup od obvodových konstrukcí min. 300mm, středová dělící přepážka u 80%, vzájemná vzdálenost stojek cca 1000/250mm, stojiny úhelníky 40x40x2mm, police: plech 1,5mm, dno regálu: výška 40mm, rozměr 9000x500(2x250)x2800-3000mm, počet polic v jednotlivých modulech = 9ks</t>
  </si>
  <si>
    <r>
      <t xml:space="preserve">jednotka pro archivy velikost 140201, m=650kg, H=1.275mm, vč. rozvaděče elektro a mar, el. 3,5kW/400V/16A, Vi=2.200 m3/h, Ve=3.000 m3/h, (zesílené chlazení, regulace chladícího výkonu, integrovaný ohřev po chlazení, uhlíkový filtr, regulace zvlhčovače), 
</t>
    </r>
    <r>
      <rPr>
        <sz val="11"/>
        <color rgb="FF0070C0"/>
        <rFont val="Calibri"/>
        <family val="2"/>
        <charset val="238"/>
        <scheme val="minor"/>
      </rPr>
      <t>dodávka vč. zaregulování a proškolení obsluhy, prokabelování a zprovoznění autonomní regulace a MaR</t>
    </r>
  </si>
  <si>
    <r>
      <t xml:space="preserve">parní zvlhčovač velikost CP3mini PD2, 2kg/h, 1,6kW/230V, m=11kg, H=650mm, DH=750mm (vodivost 125 až 1250 uS/cm, tvrdost do
10°GH), 
</t>
    </r>
    <r>
      <rPr>
        <sz val="11"/>
        <color rgb="FF0070C0"/>
        <rFont val="Calibri"/>
        <family val="2"/>
        <charset val="238"/>
        <scheme val="minor"/>
      </rPr>
      <t>vč. montážního materiálu</t>
    </r>
  </si>
  <si>
    <r>
      <t xml:space="preserve">potrubí ocelové pozinkované kruhové vinuté spiro d100, 
</t>
    </r>
    <r>
      <rPr>
        <sz val="11"/>
        <color rgb="FF0070C0"/>
        <rFont val="Calibri"/>
        <family val="2"/>
        <charset val="238"/>
        <scheme val="minor"/>
      </rPr>
      <t>vč. montážního, závěsného a spojovacího materiálu</t>
    </r>
  </si>
  <si>
    <r>
      <t xml:space="preserve">potrubí pozinkované čtyřhranné sk.I tl. 0,7mm, do průřezu 0,3 m2, 
</t>
    </r>
    <r>
      <rPr>
        <sz val="11"/>
        <color rgb="FF0070C0"/>
        <rFont val="Calibri"/>
        <family val="2"/>
        <charset val="238"/>
        <scheme val="minor"/>
      </rPr>
      <t>vč. montážního, závěsného a spojovacího materiálu</t>
    </r>
  </si>
  <si>
    <r>
      <t xml:space="preserve">montáž zařízení, 
</t>
    </r>
    <r>
      <rPr>
        <sz val="11"/>
        <color rgb="FF0070C0"/>
        <rFont val="Calibri"/>
        <family val="2"/>
        <charset val="238"/>
        <scheme val="minor"/>
      </rPr>
      <t xml:space="preserve">vč. stavební přípomoce, přesunu hmot, provozních zkoušek, měření a předávací dokumentace </t>
    </r>
  </si>
  <si>
    <r>
      <t xml:space="preserve">rekuperační jednotka velikost HR30W, el. 23W/230V, příslušenství EXT 100 nástavec, SEH62.1 spínací hodiny, náhr. filtry HR30WFILT, 
</t>
    </r>
    <r>
      <rPr>
        <sz val="11"/>
        <color rgb="FF0070C0"/>
        <rFont val="Calibri"/>
        <family val="2"/>
        <charset val="238"/>
        <scheme val="minor"/>
      </rPr>
      <t>vč. montážního materiálu a montáže</t>
    </r>
  </si>
  <si>
    <r>
      <t xml:space="preserve">ventilátor potrubní 600 m3/h velikost CHELYS 200, do 50°C, IPX4, 2-rychlostní, 1x230V/0,48A, max 108W, 
</t>
    </r>
    <r>
      <rPr>
        <sz val="11"/>
        <color rgb="FF0070C0"/>
        <rFont val="Calibri"/>
        <family val="2"/>
        <charset val="238"/>
        <scheme val="minor"/>
      </rPr>
      <t>vč. montážního materiálu</t>
    </r>
  </si>
  <si>
    <r>
      <t xml:space="preserve">potrubí ocelové pozinkované kruhové vinuté spiro d200, 
</t>
    </r>
    <r>
      <rPr>
        <sz val="11"/>
        <color rgb="FF0070C0"/>
        <rFont val="Calibri"/>
        <family val="2"/>
        <charset val="238"/>
        <scheme val="minor"/>
      </rPr>
      <t>vč. montážního, závěsného a spojovacího materiálu</t>
    </r>
  </si>
  <si>
    <r>
      <t xml:space="preserve">montáž zařízení, 
</t>
    </r>
    <r>
      <rPr>
        <sz val="11"/>
        <color rgb="FF0070C0"/>
        <rFont val="Calibri"/>
        <family val="2"/>
        <charset val="238"/>
        <scheme val="minor"/>
      </rPr>
      <t>vč. stavební přípomoce, přesunu hmot, provozních zkoušek, měření a předávací dokumentace</t>
    </r>
  </si>
</sst>
</file>

<file path=xl/styles.xml><?xml version="1.0" encoding="utf-8"?>
<styleSheet xmlns="http://schemas.openxmlformats.org/spreadsheetml/2006/main">
  <numFmts count="9">
    <numFmt numFmtId="6" formatCode="#,##0\ &quot;Kč&quot;;[Red]\-#,##0\ &quot;Kč&quot;"/>
    <numFmt numFmtId="44" formatCode="_-* #,##0.00\ &quot;Kč&quot;_-;\-* #,##0.00\ &quot;Kč&quot;_-;_-* &quot;-&quot;??\ &quot;Kč&quot;_-;_-@_-"/>
    <numFmt numFmtId="164" formatCode="#,##0.00000"/>
    <numFmt numFmtId="165" formatCode="#,##0.0"/>
    <numFmt numFmtId="166" formatCode="#,##0.00\ &quot;Kč&quot;"/>
    <numFmt numFmtId="167" formatCode="#,##0\ &quot;Kč&quot;"/>
    <numFmt numFmtId="168" formatCode="_(#,##0&quot;.&quot;_);;;_(@_)"/>
    <numFmt numFmtId="169" formatCode="_(#,##0.0??;\-\ #,##0.0??;&quot;–&quot;???;_(@_)"/>
    <numFmt numFmtId="170" formatCode="_(#,##0_);[Red]\-\ #,##0_);&quot;–&quot;??;_(@_)"/>
  </numFmts>
  <fonts count="86">
    <font>
      <sz val="10"/>
      <name val="Arial CE"/>
      <charset val="238"/>
    </font>
    <font>
      <sz val="11"/>
      <color theme="1"/>
      <name val="Calibri"/>
      <family val="2"/>
      <charset val="238"/>
      <scheme val="minor"/>
    </font>
    <font>
      <sz val="11"/>
      <color theme="1"/>
      <name val="Calibri"/>
      <family val="2"/>
      <charset val="238"/>
      <scheme val="minor"/>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family val="2"/>
      <charset val="238"/>
    </font>
    <font>
      <b/>
      <sz val="10"/>
      <name val="Arial CE"/>
      <family val="2"/>
      <charset val="238"/>
    </font>
    <font>
      <sz val="12"/>
      <name val="Arial CE"/>
      <family val="2"/>
      <charset val="238"/>
    </font>
    <font>
      <b/>
      <sz val="11"/>
      <name val="Arial CE"/>
      <family val="2"/>
      <charset val="238"/>
    </font>
    <font>
      <b/>
      <sz val="13"/>
      <name val="Arial CE"/>
      <family val="2"/>
      <charset val="238"/>
    </font>
    <font>
      <sz val="11"/>
      <name val="Arial CE"/>
      <family val="2"/>
      <charset val="238"/>
    </font>
    <font>
      <sz val="9"/>
      <color indexed="81"/>
      <name val="Tahoma"/>
      <family val="2"/>
      <charset val="238"/>
    </font>
    <font>
      <b/>
      <sz val="9"/>
      <name val="Arial CE"/>
      <family val="2"/>
      <charset val="238"/>
    </font>
    <font>
      <sz val="8"/>
      <name val="Arial CE"/>
      <family val="2"/>
      <charset val="238"/>
    </font>
    <font>
      <sz val="8"/>
      <color indexed="12"/>
      <name val="Arial CE"/>
      <family val="2"/>
      <charset val="238"/>
    </font>
    <font>
      <sz val="10"/>
      <name val="Arial CE"/>
      <family val="2"/>
      <charset val="238"/>
    </font>
    <font>
      <sz val="11"/>
      <color rgb="FFFF0000"/>
      <name val="Calibri"/>
      <family val="2"/>
      <charset val="238"/>
      <scheme val="minor"/>
    </font>
    <font>
      <sz val="10"/>
      <name val="Arial"/>
      <family val="2"/>
      <charset val="238"/>
    </font>
    <font>
      <b/>
      <sz val="10"/>
      <color rgb="FF000000"/>
      <name val="Arial"/>
      <family val="2"/>
      <charset val="238"/>
    </font>
    <font>
      <sz val="10"/>
      <color rgb="FF000000"/>
      <name val="Arial"/>
      <family val="2"/>
      <charset val="238"/>
    </font>
    <font>
      <b/>
      <sz val="11"/>
      <name val="Arial"/>
      <family val="2"/>
    </font>
    <font>
      <b/>
      <sz val="11"/>
      <name val="Arial"/>
      <family val="2"/>
      <charset val="238"/>
    </font>
    <font>
      <b/>
      <i/>
      <sz val="10"/>
      <name val="Arial"/>
      <family val="2"/>
      <charset val="238"/>
    </font>
    <font>
      <b/>
      <sz val="14"/>
      <name val="Arial"/>
      <family val="2"/>
      <charset val="238"/>
    </font>
    <font>
      <b/>
      <sz val="10"/>
      <color theme="1"/>
      <name val="Arial Narrow"/>
      <family val="2"/>
      <charset val="238"/>
    </font>
    <font>
      <u/>
      <sz val="11"/>
      <color theme="10"/>
      <name val="Calibri"/>
      <family val="2"/>
      <charset val="238"/>
      <scheme val="minor"/>
    </font>
    <font>
      <sz val="11"/>
      <color theme="10"/>
      <name val="Calibri"/>
      <family val="2"/>
      <charset val="238"/>
      <scheme val="minor"/>
    </font>
    <font>
      <b/>
      <sz val="9"/>
      <name val="Arial"/>
      <family val="2"/>
      <charset val="238"/>
    </font>
    <font>
      <b/>
      <sz val="11"/>
      <color indexed="25"/>
      <name val="Arial"/>
      <family val="2"/>
    </font>
    <font>
      <b/>
      <sz val="12"/>
      <color indexed="25"/>
      <name val="Arial"/>
      <family val="2"/>
    </font>
    <font>
      <b/>
      <sz val="11"/>
      <color indexed="17"/>
      <name val="Arial"/>
      <family val="2"/>
    </font>
    <font>
      <b/>
      <sz val="8"/>
      <name val="Arial"/>
      <family val="2"/>
      <charset val="238"/>
    </font>
    <font>
      <sz val="9"/>
      <color indexed="8"/>
      <name val="Arial"/>
      <family val="2"/>
    </font>
    <font>
      <b/>
      <sz val="10"/>
      <color indexed="62"/>
      <name val="Arial"/>
      <family val="2"/>
      <charset val="238"/>
    </font>
    <font>
      <sz val="10"/>
      <color theme="1"/>
      <name val="Calibri"/>
      <family val="2"/>
      <charset val="238"/>
      <scheme val="minor"/>
    </font>
    <font>
      <sz val="9"/>
      <color indexed="8"/>
      <name val="Arial CE"/>
      <family val="2"/>
      <charset val="238"/>
    </font>
    <font>
      <sz val="9"/>
      <color indexed="8"/>
      <name val="Arial"/>
      <family val="2"/>
      <charset val="238"/>
    </font>
    <font>
      <b/>
      <sz val="10"/>
      <name val="Arial"/>
      <family val="2"/>
      <charset val="238"/>
    </font>
    <font>
      <b/>
      <sz val="9"/>
      <color indexed="8"/>
      <name val="Arial"/>
      <family val="2"/>
      <charset val="238"/>
    </font>
    <font>
      <sz val="10"/>
      <color rgb="FFFF0000"/>
      <name val="Arial"/>
      <family val="2"/>
      <charset val="238"/>
    </font>
    <font>
      <b/>
      <sz val="8"/>
      <name val="Arial CE"/>
      <family val="2"/>
      <charset val="238"/>
    </font>
    <font>
      <b/>
      <sz val="8"/>
      <name val="Arial CE"/>
      <family val="2"/>
      <charset val="238"/>
    </font>
    <font>
      <sz val="7"/>
      <name val="Arial CE"/>
      <family val="2"/>
      <charset val="238"/>
    </font>
    <font>
      <sz val="8"/>
      <name val="Arial CE"/>
      <family val="2"/>
      <charset val="238"/>
    </font>
    <font>
      <vertAlign val="superscript"/>
      <sz val="8"/>
      <name val="Arial CE"/>
      <family val="2"/>
      <charset val="238"/>
    </font>
    <font>
      <i/>
      <sz val="7"/>
      <name val="Arial CE"/>
      <family val="2"/>
      <charset val="238"/>
    </font>
    <font>
      <b/>
      <sz val="7"/>
      <name val="Arial CE"/>
      <family val="2"/>
      <charset val="238"/>
    </font>
    <font>
      <sz val="6"/>
      <name val="Arial CE"/>
      <family val="2"/>
      <charset val="238"/>
    </font>
    <font>
      <sz val="8"/>
      <name val="Arial CYR"/>
      <charset val="238"/>
    </font>
    <font>
      <vertAlign val="superscript"/>
      <sz val="11"/>
      <color theme="1"/>
      <name val="Calibri"/>
      <family val="2"/>
      <charset val="238"/>
      <scheme val="minor"/>
    </font>
    <font>
      <sz val="7"/>
      <name val="Tahoma"/>
      <family val="2"/>
    </font>
    <font>
      <sz val="8"/>
      <name val="Tahoma"/>
      <family val="2"/>
    </font>
    <font>
      <b/>
      <sz val="8"/>
      <color indexed="12"/>
      <name val="Tahoma"/>
      <family val="2"/>
      <charset val="238"/>
    </font>
    <font>
      <sz val="8"/>
      <color indexed="9"/>
      <name val="Tahoma"/>
      <family val="2"/>
    </font>
    <font>
      <sz val="10"/>
      <name val="Helv"/>
    </font>
    <font>
      <sz val="8"/>
      <name val="Tahoma"/>
      <family val="2"/>
      <charset val="238"/>
    </font>
    <font>
      <sz val="10"/>
      <color indexed="10"/>
      <name val="Tahoma"/>
      <family val="2"/>
    </font>
    <font>
      <b/>
      <sz val="8"/>
      <name val="Tahoma"/>
      <family val="2"/>
      <charset val="238"/>
    </font>
    <font>
      <sz val="10"/>
      <name val="Tahoma"/>
      <family val="2"/>
    </font>
    <font>
      <sz val="8"/>
      <color indexed="10"/>
      <name val="Tahoma"/>
      <family val="2"/>
    </font>
    <font>
      <b/>
      <sz val="8"/>
      <name val="Tahoma"/>
      <family val="2"/>
    </font>
    <font>
      <sz val="9"/>
      <name val="Tahoma"/>
      <family val="2"/>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1"/>
      <color indexed="9"/>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8"/>
      <color indexed="56"/>
      <name val="Cambria"/>
      <family val="2"/>
      <charset val="238"/>
    </font>
    <font>
      <b/>
      <sz val="11"/>
      <color indexed="8"/>
      <name val="Calibri"/>
      <family val="2"/>
      <charset val="238"/>
    </font>
    <font>
      <sz val="11"/>
      <color indexed="10"/>
      <name val="Calibri"/>
      <family val="2"/>
      <charset val="238"/>
    </font>
    <font>
      <b/>
      <sz val="11"/>
      <color theme="1"/>
      <name val="Calibri"/>
      <family val="2"/>
      <charset val="238"/>
      <scheme val="minor"/>
    </font>
    <font>
      <sz val="9"/>
      <color theme="1"/>
      <name val="&amp;quot"/>
    </font>
    <font>
      <sz val="10"/>
      <name val="Calibri"/>
      <family val="2"/>
      <charset val="238"/>
      <scheme val="minor"/>
    </font>
    <font>
      <sz val="11"/>
      <color rgb="FF0070C0"/>
      <name val="Calibri"/>
      <family val="2"/>
      <charset val="238"/>
      <scheme val="minor"/>
    </font>
  </fonts>
  <fills count="28">
    <fill>
      <patternFill patternType="none"/>
    </fill>
    <fill>
      <patternFill patternType="gray125"/>
    </fill>
    <fill>
      <patternFill patternType="solid">
        <fgColor rgb="FFC0C0C0"/>
        <bgColor indexed="64"/>
      </patternFill>
    </fill>
    <fill>
      <patternFill patternType="solid">
        <fgColor rgb="FF99CCFF"/>
        <bgColor indexed="64"/>
      </patternFill>
    </fill>
    <fill>
      <patternFill patternType="solid">
        <fgColor rgb="FFFFFFCC"/>
        <bgColor indexed="64"/>
      </patternFill>
    </fill>
    <fill>
      <patternFill patternType="solid">
        <fgColor indexed="22"/>
        <bgColor indexed="8"/>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6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top/>
      <bottom style="double">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top/>
      <bottom style="hair">
        <color indexed="64"/>
      </bottom>
      <diagonal/>
    </border>
    <border>
      <left/>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top style="thin">
        <color indexed="64"/>
      </top>
      <bottom style="thin">
        <color indexed="64"/>
      </bottom>
      <diagonal/>
    </border>
  </borders>
  <cellStyleXfs count="59">
    <xf numFmtId="0" fontId="0" fillId="0" borderId="0"/>
    <xf numFmtId="0" fontId="3" fillId="0" borderId="0"/>
    <xf numFmtId="9" fontId="18" fillId="0" borderId="0" applyFont="0" applyFill="0" applyBorder="0" applyAlignment="0" applyProtection="0"/>
    <xf numFmtId="0" fontId="20" fillId="0" borderId="0"/>
    <xf numFmtId="0" fontId="2" fillId="0" borderId="0"/>
    <xf numFmtId="0" fontId="28" fillId="0" borderId="0" applyNumberFormat="0" applyFill="0" applyBorder="0" applyAlignment="0" applyProtection="0"/>
    <xf numFmtId="44" fontId="20" fillId="0" borderId="0" applyFont="0" applyFill="0" applyBorder="0" applyAlignment="0" applyProtection="0"/>
    <xf numFmtId="0" fontId="3" fillId="0" borderId="0" applyProtection="0"/>
    <xf numFmtId="0" fontId="18" fillId="0" borderId="0" applyProtection="0"/>
    <xf numFmtId="0" fontId="18" fillId="0" borderId="0" applyProtection="0"/>
    <xf numFmtId="0" fontId="3" fillId="0" borderId="0" applyProtection="0"/>
    <xf numFmtId="0" fontId="3" fillId="0" borderId="0" applyProtection="0"/>
    <xf numFmtId="0" fontId="3" fillId="0" borderId="0" applyProtection="0"/>
    <xf numFmtId="0" fontId="3" fillId="0" borderId="0" applyProtection="0"/>
    <xf numFmtId="0" fontId="57" fillId="0" borderId="0"/>
    <xf numFmtId="0" fontId="65" fillId="6" borderId="0" applyNumberFormat="0" applyBorder="0" applyAlignment="0" applyProtection="0"/>
    <xf numFmtId="0" fontId="65" fillId="7" borderId="0" applyNumberFormat="0" applyBorder="0" applyAlignment="0" applyProtection="0"/>
    <xf numFmtId="0" fontId="65" fillId="8" borderId="0" applyNumberFormat="0" applyBorder="0" applyAlignment="0" applyProtection="0"/>
    <xf numFmtId="0" fontId="65" fillId="9" borderId="0" applyNumberFormat="0" applyBorder="0" applyAlignment="0" applyProtection="0"/>
    <xf numFmtId="0" fontId="65" fillId="10" borderId="0" applyNumberFormat="0" applyBorder="0" applyAlignment="0" applyProtection="0"/>
    <xf numFmtId="0" fontId="65" fillId="11" borderId="0" applyNumberFormat="0" applyBorder="0" applyAlignment="0" applyProtection="0"/>
    <xf numFmtId="0" fontId="65" fillId="12" borderId="0" applyNumberFormat="0" applyBorder="0" applyAlignment="0" applyProtection="0"/>
    <xf numFmtId="0" fontId="65" fillId="13" borderId="0" applyNumberFormat="0" applyBorder="0" applyAlignment="0" applyProtection="0"/>
    <xf numFmtId="0" fontId="65" fillId="14" borderId="0" applyNumberFormat="0" applyBorder="0" applyAlignment="0" applyProtection="0"/>
    <xf numFmtId="0" fontId="65" fillId="9" borderId="0" applyNumberFormat="0" applyBorder="0" applyAlignment="0" applyProtection="0"/>
    <xf numFmtId="0" fontId="65" fillId="12" borderId="0" applyNumberFormat="0" applyBorder="0" applyAlignment="0" applyProtection="0"/>
    <xf numFmtId="0" fontId="65" fillId="15" borderId="0" applyNumberFormat="0" applyBorder="0" applyAlignment="0" applyProtection="0"/>
    <xf numFmtId="0" fontId="66" fillId="16" borderId="0" applyNumberFormat="0" applyBorder="0" applyAlignment="0" applyProtection="0"/>
    <xf numFmtId="0" fontId="66" fillId="13" borderId="0" applyNumberFormat="0" applyBorder="0" applyAlignment="0" applyProtection="0"/>
    <xf numFmtId="0" fontId="66" fillId="14" borderId="0" applyNumberFormat="0" applyBorder="0" applyAlignment="0" applyProtection="0"/>
    <xf numFmtId="0" fontId="66" fillId="17" borderId="0" applyNumberFormat="0" applyBorder="0" applyAlignment="0" applyProtection="0"/>
    <xf numFmtId="0" fontId="66" fillId="18" borderId="0" applyNumberFormat="0" applyBorder="0" applyAlignment="0" applyProtection="0"/>
    <xf numFmtId="0" fontId="66" fillId="19" borderId="0" applyNumberFormat="0" applyBorder="0" applyAlignment="0" applyProtection="0"/>
    <xf numFmtId="0" fontId="66" fillId="20" borderId="0" applyNumberFormat="0" applyBorder="0" applyAlignment="0" applyProtection="0"/>
    <xf numFmtId="0" fontId="66" fillId="21" borderId="0" applyNumberFormat="0" applyBorder="0" applyAlignment="0" applyProtection="0"/>
    <xf numFmtId="0" fontId="66" fillId="22" borderId="0" applyNumberFormat="0" applyBorder="0" applyAlignment="0" applyProtection="0"/>
    <xf numFmtId="0" fontId="66" fillId="17" borderId="0" applyNumberFormat="0" applyBorder="0" applyAlignment="0" applyProtection="0"/>
    <xf numFmtId="0" fontId="66" fillId="18" borderId="0" applyNumberFormat="0" applyBorder="0" applyAlignment="0" applyProtection="0"/>
    <xf numFmtId="0" fontId="66" fillId="23" borderId="0" applyNumberFormat="0" applyBorder="0" applyAlignment="0" applyProtection="0"/>
    <xf numFmtId="0" fontId="67" fillId="7" borderId="0" applyNumberFormat="0" applyBorder="0" applyAlignment="0" applyProtection="0"/>
    <xf numFmtId="0" fontId="68" fillId="24" borderId="53" applyNumberFormat="0" applyAlignment="0" applyProtection="0"/>
    <xf numFmtId="0" fontId="69" fillId="0" borderId="0" applyNumberFormat="0" applyFill="0" applyBorder="0" applyAlignment="0" applyProtection="0"/>
    <xf numFmtId="0" fontId="70" fillId="8" borderId="0" applyNumberFormat="0" applyBorder="0" applyAlignment="0" applyProtection="0"/>
    <xf numFmtId="0" fontId="71" fillId="0" borderId="54" applyNumberFormat="0" applyFill="0" applyAlignment="0" applyProtection="0"/>
    <xf numFmtId="0" fontId="72" fillId="0" borderId="55" applyNumberFormat="0" applyFill="0" applyAlignment="0" applyProtection="0"/>
    <xf numFmtId="0" fontId="73" fillId="0" borderId="56" applyNumberFormat="0" applyFill="0" applyAlignment="0" applyProtection="0"/>
    <xf numFmtId="0" fontId="73" fillId="0" borderId="0" applyNumberFormat="0" applyFill="0" applyBorder="0" applyAlignment="0" applyProtection="0"/>
    <xf numFmtId="0" fontId="74" fillId="25" borderId="57" applyNumberFormat="0" applyAlignment="0" applyProtection="0"/>
    <xf numFmtId="0" fontId="75" fillId="11" borderId="53" applyNumberFormat="0" applyAlignment="0" applyProtection="0"/>
    <xf numFmtId="0" fontId="76" fillId="0" borderId="58" applyNumberFormat="0" applyFill="0" applyAlignment="0" applyProtection="0"/>
    <xf numFmtId="0" fontId="77" fillId="26" borderId="0" applyNumberFormat="0" applyBorder="0" applyAlignment="0" applyProtection="0"/>
    <xf numFmtId="0" fontId="65" fillId="27" borderId="59" applyNumberFormat="0" applyFont="0" applyAlignment="0" applyProtection="0"/>
    <xf numFmtId="0" fontId="78" fillId="24" borderId="60" applyNumberFormat="0" applyAlignment="0" applyProtection="0"/>
    <xf numFmtId="0" fontId="79" fillId="0" borderId="0" applyNumberFormat="0" applyFill="0" applyBorder="0" applyAlignment="0" applyProtection="0"/>
    <xf numFmtId="0" fontId="80" fillId="0" borderId="61" applyNumberFormat="0" applyFill="0" applyAlignment="0" applyProtection="0"/>
    <xf numFmtId="0" fontId="81" fillId="0" borderId="0" applyNumberFormat="0" applyFill="0" applyBorder="0" applyAlignment="0" applyProtection="0"/>
    <xf numFmtId="0" fontId="1" fillId="0" borderId="0"/>
    <xf numFmtId="0" fontId="3" fillId="0" borderId="0" applyProtection="0"/>
    <xf numFmtId="0" fontId="20" fillId="0" borderId="0"/>
  </cellStyleXfs>
  <cellXfs count="594">
    <xf numFmtId="0" fontId="0" fillId="0" borderId="0" xfId="0"/>
    <xf numFmtId="0" fontId="0" fillId="0" borderId="0" xfId="0" applyAlignment="1"/>
    <xf numFmtId="14" fontId="5"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9" fillId="0" borderId="6" xfId="0" applyFont="1" applyBorder="1"/>
    <xf numFmtId="0" fontId="9" fillId="0" borderId="0" xfId="0" applyFont="1" applyBorder="1" applyAlignment="1">
      <alignmen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9" fillId="0" borderId="1" xfId="0" applyFont="1" applyBorder="1"/>
    <xf numFmtId="0" fontId="9" fillId="0" borderId="0" xfId="0" applyFont="1" applyBorder="1"/>
    <xf numFmtId="0" fontId="9" fillId="0" borderId="6" xfId="0" applyFont="1" applyBorder="1" applyAlignment="1"/>
    <xf numFmtId="0" fontId="9" fillId="0" borderId="6" xfId="0" applyFont="1" applyBorder="1" applyAlignment="1">
      <alignment vertical="center"/>
    </xf>
    <xf numFmtId="0" fontId="0" fillId="0" borderId="6" xfId="0" applyFont="1" applyBorder="1" applyAlignment="1">
      <alignment vertical="center"/>
    </xf>
    <xf numFmtId="0" fontId="9" fillId="0" borderId="0" xfId="0" applyFont="1"/>
    <xf numFmtId="0" fontId="9" fillId="0" borderId="2" xfId="0" applyFont="1" applyBorder="1" applyAlignment="1">
      <alignment horizontal="right"/>
    </xf>
    <xf numFmtId="0" fontId="9" fillId="0" borderId="6" xfId="0" applyFont="1" applyBorder="1" applyAlignment="1">
      <alignment vertical="top"/>
    </xf>
    <xf numFmtId="14" fontId="9" fillId="0" borderId="6" xfId="0" applyNumberFormat="1" applyFont="1" applyBorder="1" applyAlignment="1">
      <alignment horizontal="center" vertical="top"/>
    </xf>
    <xf numFmtId="0" fontId="9" fillId="0" borderId="1" xfId="0" applyFont="1" applyBorder="1" applyAlignment="1">
      <alignment horizontal="left" vertical="center" indent="1"/>
    </xf>
    <xf numFmtId="0" fontId="9" fillId="0" borderId="9" xfId="0" applyFont="1" applyBorder="1" applyAlignment="1">
      <alignment horizontal="left" vertical="center" indent="1"/>
    </xf>
    <xf numFmtId="1" fontId="9"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9"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9"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9"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9" fillId="0" borderId="18" xfId="0" applyFont="1" applyFill="1" applyBorder="1" applyAlignment="1">
      <alignment horizontal="left" vertical="top"/>
    </xf>
    <xf numFmtId="0" fontId="9"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9" fillId="0" borderId="14" xfId="0" applyFont="1" applyBorder="1" applyAlignment="1">
      <alignment horizontal="left" vertical="center" indent="1"/>
    </xf>
    <xf numFmtId="0" fontId="9" fillId="0" borderId="12" xfId="0" applyFont="1" applyBorder="1" applyAlignment="1">
      <alignment horizontal="left" vertical="center"/>
    </xf>
    <xf numFmtId="0" fontId="9"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49" fontId="9" fillId="0" borderId="6" xfId="0" applyNumberFormat="1" applyFont="1" applyBorder="1" applyAlignment="1">
      <alignment horizontal="left" vertical="center"/>
    </xf>
    <xf numFmtId="0" fontId="10" fillId="2" borderId="1" xfId="0" applyFont="1" applyFill="1" applyBorder="1" applyAlignment="1">
      <alignment horizontal="left" vertical="center" indent="1"/>
    </xf>
    <xf numFmtId="49" fontId="8" fillId="2" borderId="0" xfId="0" applyNumberFormat="1" applyFont="1" applyFill="1" applyBorder="1" applyAlignment="1">
      <alignment horizontal="left" vertical="center"/>
    </xf>
    <xf numFmtId="0" fontId="0" fillId="2" borderId="1" xfId="0" applyFont="1" applyFill="1" applyBorder="1" applyAlignment="1">
      <alignment horizontal="left" vertical="center" indent="1"/>
    </xf>
    <xf numFmtId="0" fontId="9" fillId="2" borderId="0" xfId="0" applyFont="1" applyFill="1" applyBorder="1" applyAlignment="1">
      <alignment horizontal="left" vertical="center"/>
    </xf>
    <xf numFmtId="0" fontId="0" fillId="2" borderId="9" xfId="0" applyFont="1" applyFill="1" applyBorder="1" applyAlignment="1">
      <alignment horizontal="left" vertical="center" indent="1"/>
    </xf>
    <xf numFmtId="0" fontId="0" fillId="2" borderId="6" xfId="0" applyFont="1" applyFill="1" applyBorder="1"/>
    <xf numFmtId="49" fontId="9" fillId="2" borderId="6" xfId="0" applyNumberFormat="1" applyFont="1" applyFill="1" applyBorder="1" applyAlignment="1">
      <alignment horizontal="left" vertical="center"/>
    </xf>
    <xf numFmtId="0" fontId="9" fillId="2" borderId="6" xfId="0" applyFont="1" applyFill="1" applyBorder="1"/>
    <xf numFmtId="0" fontId="9" fillId="2" borderId="6" xfId="0" applyFont="1" applyFill="1" applyBorder="1" applyAlignment="1"/>
    <xf numFmtId="0" fontId="9" fillId="2" borderId="8" xfId="0" applyFont="1" applyFill="1" applyBorder="1" applyAlignment="1"/>
    <xf numFmtId="49" fontId="9" fillId="0" borderId="0" xfId="0" applyNumberFormat="1" applyFont="1" applyBorder="1" applyAlignment="1">
      <alignment horizontal="left" vertical="center"/>
    </xf>
    <xf numFmtId="49" fontId="9" fillId="0" borderId="6" xfId="0" applyNumberFormat="1" applyFont="1" applyBorder="1" applyAlignment="1">
      <alignment horizontal="right" vertical="center"/>
    </xf>
    <xf numFmtId="49" fontId="9" fillId="3" borderId="6" xfId="0" applyNumberFormat="1" applyFont="1" applyFill="1" applyBorder="1" applyAlignment="1" applyProtection="1">
      <alignment horizontal="right" vertical="center"/>
      <protection locked="0"/>
    </xf>
    <xf numFmtId="49" fontId="9" fillId="3" borderId="0" xfId="0" applyNumberFormat="1"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0" fontId="6" fillId="2" borderId="11" xfId="0" applyFont="1" applyFill="1" applyBorder="1" applyAlignment="1">
      <alignment horizontal="left" vertical="center" indent="1"/>
    </xf>
    <xf numFmtId="0" fontId="0" fillId="2" borderId="7" xfId="0" applyFill="1" applyBorder="1"/>
    <xf numFmtId="49" fontId="9" fillId="2" borderId="13" xfId="0" applyNumberFormat="1" applyFont="1" applyFill="1" applyBorder="1" applyAlignment="1">
      <alignment horizontal="left" vertical="center"/>
    </xf>
    <xf numFmtId="0" fontId="6" fillId="0" borderId="0" xfId="0" applyFont="1"/>
    <xf numFmtId="0" fontId="15" fillId="0" borderId="26" xfId="0" applyFont="1" applyBorder="1" applyAlignment="1">
      <alignment horizontal="center" vertical="center" wrapText="1"/>
    </xf>
    <xf numFmtId="0" fontId="5" fillId="0" borderId="26" xfId="0" applyFont="1" applyBorder="1" applyAlignment="1">
      <alignment vertical="center"/>
    </xf>
    <xf numFmtId="0" fontId="5" fillId="0" borderId="26" xfId="0" applyFont="1" applyBorder="1"/>
    <xf numFmtId="49" fontId="5" fillId="0" borderId="26" xfId="0" applyNumberFormat="1" applyFont="1" applyBorder="1" applyAlignment="1">
      <alignment vertical="center"/>
    </xf>
    <xf numFmtId="0" fontId="15" fillId="2" borderId="30"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5" fillId="4" borderId="10" xfId="0" applyFont="1" applyFill="1" applyBorder="1"/>
    <xf numFmtId="0" fontId="5" fillId="4" borderId="6" xfId="0" applyFont="1" applyFill="1" applyBorder="1"/>
    <xf numFmtId="0" fontId="15" fillId="2" borderId="29" xfId="0" applyFont="1" applyFill="1" applyBorder="1" applyAlignment="1">
      <alignment horizontal="center" vertical="center" wrapText="1"/>
    </xf>
    <xf numFmtId="49" fontId="5" fillId="0" borderId="30" xfId="0" applyNumberFormat="1" applyFont="1" applyBorder="1" applyAlignment="1">
      <alignment vertical="center"/>
    </xf>
    <xf numFmtId="49" fontId="5" fillId="0" borderId="10" xfId="0" applyNumberFormat="1" applyFont="1" applyBorder="1" applyAlignment="1">
      <alignment vertical="center"/>
    </xf>
    <xf numFmtId="4" fontId="5" fillId="0" borderId="29" xfId="0" applyNumberFormat="1" applyFont="1" applyBorder="1" applyAlignment="1">
      <alignment horizontal="center" vertical="center"/>
    </xf>
    <xf numFmtId="4" fontId="5" fillId="0" borderId="29" xfId="0" applyNumberFormat="1" applyFont="1" applyBorder="1" applyAlignment="1">
      <alignment vertical="center"/>
    </xf>
    <xf numFmtId="4" fontId="5" fillId="0" borderId="27" xfId="0" applyNumberFormat="1" applyFont="1" applyBorder="1" applyAlignment="1">
      <alignment horizontal="center" vertical="center"/>
    </xf>
    <xf numFmtId="4" fontId="5" fillId="0" borderId="27" xfId="0" applyNumberFormat="1" applyFont="1" applyBorder="1" applyAlignment="1">
      <alignment vertical="center"/>
    </xf>
    <xf numFmtId="4" fontId="5" fillId="0" borderId="33" xfId="0" applyNumberFormat="1" applyFont="1" applyBorder="1" applyAlignment="1">
      <alignment horizontal="center" vertical="center"/>
    </xf>
    <xf numFmtId="4" fontId="5" fillId="0" borderId="33" xfId="0" applyNumberFormat="1" applyFont="1" applyBorder="1" applyAlignment="1">
      <alignment vertical="center"/>
    </xf>
    <xf numFmtId="4" fontId="5" fillId="4" borderId="33" xfId="0" applyNumberFormat="1" applyFont="1" applyFill="1" applyBorder="1" applyAlignment="1">
      <alignment horizontal="center"/>
    </xf>
    <xf numFmtId="4" fontId="5" fillId="4" borderId="33" xfId="0" applyNumberFormat="1" applyFont="1" applyFill="1" applyBorder="1" applyAlignment="1"/>
    <xf numFmtId="4" fontId="0" fillId="0" borderId="0" xfId="0" applyNumberFormat="1"/>
    <xf numFmtId="49" fontId="0" fillId="0" borderId="1" xfId="0" applyNumberFormat="1" applyBorder="1"/>
    <xf numFmtId="49" fontId="0" fillId="0" borderId="14" xfId="0" applyNumberFormat="1" applyBorder="1" applyAlignment="1">
      <alignment horizontal="left" vertical="center" indent="1"/>
    </xf>
    <xf numFmtId="49" fontId="0" fillId="0" borderId="34" xfId="0" applyNumberFormat="1" applyBorder="1" applyAlignment="1">
      <alignment vertical="center"/>
    </xf>
    <xf numFmtId="49" fontId="0" fillId="0" borderId="35" xfId="0" applyNumberFormat="1" applyBorder="1" applyAlignment="1">
      <alignment vertical="center"/>
    </xf>
    <xf numFmtId="0" fontId="3" fillId="0" borderId="36" xfId="0" applyFont="1" applyBorder="1" applyAlignment="1">
      <alignment vertical="center"/>
    </xf>
    <xf numFmtId="0" fontId="3" fillId="0" borderId="37" xfId="0" applyFont="1" applyBorder="1" applyAlignment="1">
      <alignment vertical="center"/>
    </xf>
    <xf numFmtId="0" fontId="0" fillId="2" borderId="30" xfId="0" applyFill="1" applyBorder="1"/>
    <xf numFmtId="0" fontId="16" fillId="0" borderId="0" xfId="0" applyFont="1"/>
    <xf numFmtId="0" fontId="16" fillId="0" borderId="26" xfId="0" applyFont="1" applyBorder="1" applyAlignment="1">
      <alignment vertical="top"/>
    </xf>
    <xf numFmtId="0" fontId="0" fillId="2" borderId="10" xfId="0" applyFill="1" applyBorder="1" applyAlignment="1">
      <alignment vertical="top"/>
    </xf>
    <xf numFmtId="0" fontId="0" fillId="2" borderId="29" xfId="0" applyFill="1" applyBorder="1"/>
    <xf numFmtId="49" fontId="0" fillId="2" borderId="29" xfId="0" applyNumberFormat="1" applyFill="1" applyBorder="1"/>
    <xf numFmtId="0" fontId="16" fillId="0" borderId="26" xfId="0" applyNumberFormat="1" applyFont="1" applyBorder="1" applyAlignment="1">
      <alignment vertical="top"/>
    </xf>
    <xf numFmtId="0" fontId="0" fillId="2" borderId="10" xfId="0" applyNumberFormat="1" applyFill="1" applyBorder="1" applyAlignment="1">
      <alignment vertical="top"/>
    </xf>
    <xf numFmtId="0" fontId="16" fillId="0" borderId="28" xfId="0" applyFont="1" applyBorder="1" applyAlignment="1">
      <alignment vertical="top" shrinkToFit="1"/>
    </xf>
    <xf numFmtId="0" fontId="17" fillId="0" borderId="28" xfId="0" applyNumberFormat="1" applyFont="1" applyBorder="1" applyAlignment="1">
      <alignment vertical="top" wrapText="1" shrinkToFit="1"/>
    </xf>
    <xf numFmtId="0" fontId="0" fillId="2" borderId="32" xfId="0" applyFill="1" applyBorder="1" applyAlignment="1">
      <alignment vertical="top" shrinkToFit="1"/>
    </xf>
    <xf numFmtId="164" fontId="16" fillId="0" borderId="27" xfId="0" applyNumberFormat="1" applyFont="1" applyBorder="1" applyAlignment="1">
      <alignment vertical="top" shrinkToFit="1"/>
    </xf>
    <xf numFmtId="164" fontId="17" fillId="0" borderId="27" xfId="0" applyNumberFormat="1" applyFont="1" applyBorder="1" applyAlignment="1">
      <alignment vertical="top" wrapText="1" shrinkToFit="1"/>
    </xf>
    <xf numFmtId="164" fontId="0" fillId="2" borderId="33" xfId="0" applyNumberFormat="1" applyFill="1" applyBorder="1" applyAlignment="1">
      <alignment vertical="top" shrinkToFit="1"/>
    </xf>
    <xf numFmtId="4" fontId="16" fillId="3" borderId="27" xfId="0" applyNumberFormat="1" applyFont="1" applyFill="1" applyBorder="1" applyAlignment="1" applyProtection="1">
      <alignment vertical="top" shrinkToFit="1"/>
      <protection locked="0"/>
    </xf>
    <xf numFmtId="4" fontId="16" fillId="0" borderId="27" xfId="0" applyNumberFormat="1" applyFont="1" applyBorder="1" applyAlignment="1">
      <alignment vertical="top" shrinkToFit="1"/>
    </xf>
    <xf numFmtId="4" fontId="0" fillId="2" borderId="33" xfId="0" applyNumberFormat="1" applyFill="1" applyBorder="1" applyAlignment="1">
      <alignment vertical="top" shrinkToFit="1"/>
    </xf>
    <xf numFmtId="0" fontId="0" fillId="2" borderId="41" xfId="0" applyFill="1" applyBorder="1"/>
    <xf numFmtId="0" fontId="0" fillId="2" borderId="42" xfId="0" applyFill="1" applyBorder="1" applyAlignment="1">
      <alignment wrapText="1"/>
    </xf>
    <xf numFmtId="0" fontId="0" fillId="2" borderId="43" xfId="0" applyFill="1" applyBorder="1" applyAlignment="1">
      <alignment vertical="top"/>
    </xf>
    <xf numFmtId="49" fontId="0" fillId="2" borderId="43" xfId="0" applyNumberFormat="1" applyFill="1" applyBorder="1" applyAlignment="1">
      <alignment vertical="top"/>
    </xf>
    <xf numFmtId="49" fontId="0" fillId="2" borderId="40" xfId="0" applyNumberFormat="1" applyFill="1" applyBorder="1" applyAlignment="1">
      <alignment vertical="top"/>
    </xf>
    <xf numFmtId="0" fontId="0" fillId="2" borderId="44" xfId="0" applyFill="1" applyBorder="1" applyAlignment="1">
      <alignment vertical="top"/>
    </xf>
    <xf numFmtId="164" fontId="0" fillId="2" borderId="40" xfId="0" applyNumberFormat="1" applyFill="1" applyBorder="1" applyAlignment="1">
      <alignment vertical="top"/>
    </xf>
    <xf numFmtId="4" fontId="0" fillId="2" borderId="40" xfId="0" applyNumberFormat="1" applyFill="1" applyBorder="1" applyAlignment="1">
      <alignment vertical="top"/>
    </xf>
    <xf numFmtId="0" fontId="16" fillId="0" borderId="10" xfId="0" applyFont="1" applyBorder="1" applyAlignment="1">
      <alignment vertical="top"/>
    </xf>
    <xf numFmtId="0" fontId="16" fillId="0" borderId="10" xfId="0" applyNumberFormat="1" applyFont="1" applyBorder="1" applyAlignment="1">
      <alignment vertical="top"/>
    </xf>
    <xf numFmtId="0" fontId="16" fillId="0" borderId="32" xfId="0" applyFont="1" applyBorder="1" applyAlignment="1">
      <alignment vertical="top" shrinkToFit="1"/>
    </xf>
    <xf numFmtId="164" fontId="16" fillId="0" borderId="33" xfId="0" applyNumberFormat="1" applyFont="1" applyBorder="1" applyAlignment="1">
      <alignment vertical="top" shrinkToFit="1"/>
    </xf>
    <xf numFmtId="4" fontId="16" fillId="3" borderId="33" xfId="0" applyNumberFormat="1" applyFont="1" applyFill="1" applyBorder="1" applyAlignment="1" applyProtection="1">
      <alignment vertical="top" shrinkToFit="1"/>
      <protection locked="0"/>
    </xf>
    <xf numFmtId="4" fontId="16" fillId="0" borderId="33" xfId="0" applyNumberFormat="1" applyFont="1" applyBorder="1" applyAlignment="1">
      <alignment vertical="top" shrinkToFit="1"/>
    </xf>
    <xf numFmtId="0" fontId="7" fillId="2" borderId="15" xfId="0" applyFont="1" applyFill="1" applyBorder="1" applyAlignment="1">
      <alignment vertical="top"/>
    </xf>
    <xf numFmtId="49" fontId="7" fillId="2" borderId="12" xfId="0" applyNumberFormat="1" applyFont="1" applyFill="1" applyBorder="1" applyAlignment="1">
      <alignment vertical="top"/>
    </xf>
    <xf numFmtId="0" fontId="7" fillId="2" borderId="12" xfId="0" applyFont="1" applyFill="1" applyBorder="1" applyAlignment="1">
      <alignment vertical="top"/>
    </xf>
    <xf numFmtId="4" fontId="7" fillId="2" borderId="22" xfId="0" applyNumberFormat="1" applyFont="1" applyFill="1" applyBorder="1" applyAlignment="1">
      <alignment vertical="top"/>
    </xf>
    <xf numFmtId="0" fontId="16" fillId="0" borderId="27" xfId="0" applyNumberFormat="1" applyFont="1" applyBorder="1" applyAlignment="1">
      <alignment horizontal="left" vertical="top" wrapText="1"/>
    </xf>
    <xf numFmtId="0" fontId="17" fillId="0" borderId="27" xfId="0" quotePrefix="1" applyNumberFormat="1" applyFont="1" applyBorder="1" applyAlignment="1">
      <alignment horizontal="left" vertical="top" wrapText="1"/>
    </xf>
    <xf numFmtId="0" fontId="0" fillId="2" borderId="33" xfId="0" applyNumberFormat="1" applyFill="1" applyBorder="1" applyAlignment="1">
      <alignment horizontal="left" vertical="top" wrapText="1"/>
    </xf>
    <xf numFmtId="0" fontId="16" fillId="0" borderId="33" xfId="0" applyNumberFormat="1" applyFont="1" applyBorder="1" applyAlignment="1">
      <alignment horizontal="left" vertical="top" wrapText="1"/>
    </xf>
    <xf numFmtId="49" fontId="0" fillId="0" borderId="0" xfId="0" applyNumberFormat="1" applyAlignment="1">
      <alignment horizontal="left" vertical="top" wrapText="1"/>
    </xf>
    <xf numFmtId="49" fontId="7" fillId="2" borderId="12" xfId="0" applyNumberFormat="1" applyFont="1" applyFill="1" applyBorder="1" applyAlignment="1">
      <alignment horizontal="left" vertical="top" wrapText="1"/>
    </xf>
    <xf numFmtId="49" fontId="0" fillId="0" borderId="0" xfId="0" applyNumberFormat="1" applyAlignment="1">
      <alignment horizontal="left" wrapText="1"/>
    </xf>
    <xf numFmtId="4" fontId="0" fillId="0" borderId="0" xfId="0" applyNumberFormat="1" applyAlignment="1">
      <alignment vertical="top"/>
    </xf>
    <xf numFmtId="0" fontId="20" fillId="0" borderId="0" xfId="3" applyFont="1" applyAlignment="1">
      <alignment vertical="top" wrapText="1"/>
    </xf>
    <xf numFmtId="0" fontId="20" fillId="0" borderId="0" xfId="3" applyFont="1" applyAlignment="1">
      <alignment horizontal="center" vertical="top" wrapText="1"/>
    </xf>
    <xf numFmtId="0" fontId="21" fillId="0" borderId="0" xfId="4" applyFont="1"/>
    <xf numFmtId="165" fontId="20" fillId="0" borderId="0" xfId="3" applyNumberFormat="1" applyFont="1" applyAlignment="1">
      <alignment vertical="top" wrapText="1"/>
    </xf>
    <xf numFmtId="166" fontId="20" fillId="0" borderId="0" xfId="3" applyNumberFormat="1" applyFont="1" applyFill="1" applyAlignment="1">
      <alignment vertical="top" wrapText="1"/>
    </xf>
    <xf numFmtId="2" fontId="20" fillId="0" borderId="0" xfId="3" applyNumberFormat="1" applyFont="1" applyFill="1" applyAlignment="1">
      <alignment vertical="top" wrapText="1"/>
    </xf>
    <xf numFmtId="0" fontId="20" fillId="0" borderId="0" xfId="3" applyFont="1" applyFill="1" applyAlignment="1">
      <alignment vertical="top" wrapText="1"/>
    </xf>
    <xf numFmtId="0" fontId="22" fillId="0" borderId="0" xfId="4" applyFont="1" applyAlignment="1">
      <alignment vertical="center"/>
    </xf>
    <xf numFmtId="0" fontId="23" fillId="0" borderId="0" xfId="4" applyNumberFormat="1" applyFont="1" applyAlignment="1">
      <alignment horizontal="left" wrapText="1"/>
    </xf>
    <xf numFmtId="0" fontId="24" fillId="0" borderId="0" xfId="4" applyNumberFormat="1" applyFont="1" applyAlignment="1">
      <alignment horizontal="left" wrapText="1"/>
    </xf>
    <xf numFmtId="0" fontId="26" fillId="0" borderId="0" xfId="3" applyFont="1" applyAlignment="1">
      <alignment vertical="top"/>
    </xf>
    <xf numFmtId="166" fontId="26" fillId="0" borderId="0" xfId="3" applyNumberFormat="1" applyFont="1" applyFill="1" applyBorder="1" applyAlignment="1">
      <alignment vertical="top"/>
    </xf>
    <xf numFmtId="2" fontId="26" fillId="0" borderId="0" xfId="3" applyNumberFormat="1" applyFont="1" applyFill="1" applyBorder="1" applyAlignment="1">
      <alignment vertical="top"/>
    </xf>
    <xf numFmtId="0" fontId="26" fillId="0" borderId="0" xfId="3" applyFont="1" applyFill="1" applyBorder="1" applyAlignment="1">
      <alignment vertical="top"/>
    </xf>
    <xf numFmtId="0" fontId="26" fillId="0" borderId="0" xfId="3" applyFont="1" applyBorder="1" applyAlignment="1">
      <alignment vertical="top"/>
    </xf>
    <xf numFmtId="0" fontId="27" fillId="0" borderId="0" xfId="4" applyFont="1" applyAlignment="1">
      <alignment vertical="center"/>
    </xf>
    <xf numFmtId="0" fontId="25" fillId="0" borderId="0" xfId="4" applyNumberFormat="1" applyFont="1" applyAlignment="1">
      <alignment horizontal="left" wrapText="1"/>
    </xf>
    <xf numFmtId="166" fontId="20" fillId="0" borderId="0" xfId="3" applyNumberFormat="1" applyFont="1" applyFill="1" applyBorder="1" applyAlignment="1">
      <alignment vertical="top" wrapText="1"/>
    </xf>
    <xf numFmtId="2" fontId="20" fillId="0" borderId="0" xfId="3" applyNumberFormat="1" applyFont="1" applyFill="1" applyBorder="1" applyAlignment="1">
      <alignment vertical="top" wrapText="1"/>
    </xf>
    <xf numFmtId="0" fontId="20" fillId="0" borderId="0" xfId="3" applyFont="1" applyFill="1" applyBorder="1" applyAlignment="1">
      <alignment vertical="top" wrapText="1"/>
    </xf>
    <xf numFmtId="0" fontId="20" fillId="0" borderId="0" xfId="3" applyFont="1" applyBorder="1" applyAlignment="1">
      <alignment vertical="top" wrapText="1"/>
    </xf>
    <xf numFmtId="0" fontId="29" fillId="0" borderId="0" xfId="5" applyNumberFormat="1" applyFont="1" applyAlignment="1">
      <alignment horizontal="left" wrapText="1"/>
    </xf>
    <xf numFmtId="0" fontId="28" fillId="0" borderId="0" xfId="5" applyNumberFormat="1" applyAlignment="1">
      <alignment horizontal="left" wrapText="1"/>
    </xf>
    <xf numFmtId="0" fontId="2" fillId="0" borderId="0" xfId="4" applyAlignment="1">
      <alignment horizontal="left" wrapText="1"/>
    </xf>
    <xf numFmtId="165" fontId="2" fillId="0" borderId="0" xfId="4" applyNumberFormat="1"/>
    <xf numFmtId="0" fontId="2" fillId="0" borderId="0" xfId="4"/>
    <xf numFmtId="49" fontId="30" fillId="0" borderId="4" xfId="4" applyNumberFormat="1" applyFont="1" applyBorder="1" applyAlignment="1">
      <alignment horizontal="left"/>
    </xf>
    <xf numFmtId="49" fontId="30" fillId="0" borderId="4" xfId="4" applyNumberFormat="1" applyFont="1" applyBorder="1" applyAlignment="1">
      <alignment horizontal="center" wrapText="1"/>
    </xf>
    <xf numFmtId="165" fontId="30" fillId="0" borderId="4" xfId="4" applyNumberFormat="1" applyFont="1" applyBorder="1" applyAlignment="1">
      <alignment horizontal="center"/>
    </xf>
    <xf numFmtId="49" fontId="30" fillId="0" borderId="4" xfId="4" applyNumberFormat="1" applyFont="1" applyBorder="1" applyAlignment="1">
      <alignment horizontal="center"/>
    </xf>
    <xf numFmtId="166" fontId="20" fillId="0" borderId="0" xfId="3" applyNumberFormat="1" applyFont="1" applyFill="1" applyBorder="1" applyAlignment="1">
      <alignment horizontal="center" vertical="top" wrapText="1"/>
    </xf>
    <xf numFmtId="0" fontId="20" fillId="0" borderId="0" xfId="3" applyFont="1" applyFill="1" applyBorder="1" applyAlignment="1">
      <alignment horizontal="center" vertical="top" wrapText="1"/>
    </xf>
    <xf numFmtId="2" fontId="20" fillId="0" borderId="0" xfId="3" applyNumberFormat="1" applyFont="1" applyFill="1" applyBorder="1" applyAlignment="1">
      <alignment horizontal="center" vertical="top" wrapText="1"/>
    </xf>
    <xf numFmtId="0" fontId="2" fillId="0" borderId="45" xfId="4" applyBorder="1"/>
    <xf numFmtId="49" fontId="31" fillId="0" borderId="45" xfId="4" applyNumberFormat="1" applyFont="1" applyBorder="1" applyAlignment="1">
      <alignment wrapText="1"/>
    </xf>
    <xf numFmtId="165" fontId="31" fillId="0" borderId="45" xfId="4" applyNumberFormat="1" applyFont="1" applyBorder="1" applyAlignment="1">
      <alignment wrapText="1"/>
    </xf>
    <xf numFmtId="3" fontId="13" fillId="0" borderId="45" xfId="4" applyNumberFormat="1" applyFont="1" applyBorder="1" applyAlignment="1">
      <alignment horizontal="center"/>
    </xf>
    <xf numFmtId="49" fontId="32" fillId="0" borderId="45" xfId="4" applyNumberFormat="1" applyFont="1" applyBorder="1" applyAlignment="1">
      <alignment wrapText="1"/>
    </xf>
    <xf numFmtId="49" fontId="33" fillId="0" borderId="45" xfId="4" applyNumberFormat="1" applyFont="1" applyBorder="1" applyAlignment="1">
      <alignment wrapText="1"/>
    </xf>
    <xf numFmtId="165" fontId="13" fillId="0" borderId="45" xfId="4" applyNumberFormat="1" applyFont="1" applyBorder="1" applyAlignment="1">
      <alignment horizontal="center"/>
    </xf>
    <xf numFmtId="167" fontId="33" fillId="0" borderId="45" xfId="4" applyNumberFormat="1" applyFont="1" applyBorder="1" applyAlignment="1">
      <alignment horizontal="right" wrapText="1"/>
    </xf>
    <xf numFmtId="3" fontId="33" fillId="0" borderId="45" xfId="4" applyNumberFormat="1" applyFont="1" applyBorder="1" applyAlignment="1">
      <alignment horizontal="right" wrapText="1"/>
    </xf>
    <xf numFmtId="168" fontId="35" fillId="0" borderId="45" xfId="4" applyNumberFormat="1" applyFont="1" applyBorder="1" applyAlignment="1">
      <alignment horizontal="right" vertical="top"/>
    </xf>
    <xf numFmtId="49" fontId="36" fillId="0" borderId="45" xfId="4" applyNumberFormat="1" applyFont="1" applyBorder="1" applyAlignment="1">
      <alignment wrapText="1"/>
    </xf>
    <xf numFmtId="165" fontId="37" fillId="0" borderId="45" xfId="4" applyNumberFormat="1" applyFont="1" applyBorder="1"/>
    <xf numFmtId="3" fontId="36" fillId="0" borderId="45" xfId="4" applyNumberFormat="1" applyFont="1" applyBorder="1" applyAlignment="1"/>
    <xf numFmtId="0" fontId="20" fillId="0" borderId="0" xfId="3" applyFont="1" applyAlignment="1">
      <alignment vertical="top"/>
    </xf>
    <xf numFmtId="166" fontId="20" fillId="0" borderId="0" xfId="3" applyNumberFormat="1" applyFont="1" applyBorder="1" applyAlignment="1">
      <alignment vertical="top" wrapText="1"/>
    </xf>
    <xf numFmtId="166" fontId="20" fillId="0" borderId="0" xfId="3" applyNumberFormat="1" applyFont="1" applyAlignment="1">
      <alignment vertical="top" wrapText="1"/>
    </xf>
    <xf numFmtId="49" fontId="20" fillId="0" borderId="45" xfId="4" applyNumberFormat="1" applyFont="1" applyBorder="1" applyAlignment="1">
      <alignment wrapText="1"/>
    </xf>
    <xf numFmtId="169" fontId="38" fillId="0" borderId="45" xfId="4" applyNumberFormat="1" applyFont="1" applyFill="1" applyBorder="1" applyAlignment="1">
      <alignment horizontal="center" vertical="top"/>
    </xf>
    <xf numFmtId="165" fontId="39" fillId="0" borderId="45" xfId="4" applyNumberFormat="1" applyFont="1" applyFill="1" applyBorder="1" applyAlignment="1">
      <alignment horizontal="right" vertical="top"/>
    </xf>
    <xf numFmtId="170" fontId="39" fillId="0" borderId="45" xfId="4" applyNumberFormat="1" applyFont="1" applyBorder="1" applyAlignment="1">
      <alignment horizontal="right" vertical="top"/>
    </xf>
    <xf numFmtId="2" fontId="39" fillId="0" borderId="0" xfId="4" applyNumberFormat="1" applyFont="1" applyFill="1" applyBorder="1" applyAlignment="1">
      <alignment horizontal="right" vertical="top"/>
    </xf>
    <xf numFmtId="165" fontId="39" fillId="0" borderId="0" xfId="4" applyNumberFormat="1" applyFont="1" applyFill="1" applyBorder="1" applyAlignment="1">
      <alignment horizontal="right" vertical="top"/>
    </xf>
    <xf numFmtId="49" fontId="40" fillId="0" borderId="45" xfId="4" applyNumberFormat="1" applyFont="1" applyBorder="1" applyAlignment="1">
      <alignment wrapText="1"/>
    </xf>
    <xf numFmtId="6" fontId="41" fillId="0" borderId="45" xfId="4" applyNumberFormat="1" applyFont="1" applyBorder="1" applyAlignment="1">
      <alignment horizontal="right" vertical="top"/>
    </xf>
    <xf numFmtId="49" fontId="36" fillId="0" borderId="45" xfId="4" applyNumberFormat="1" applyFont="1" applyBorder="1" applyAlignment="1"/>
    <xf numFmtId="0" fontId="20" fillId="0" borderId="45" xfId="4" applyNumberFormat="1" applyFont="1" applyFill="1" applyBorder="1" applyAlignment="1">
      <alignment horizontal="left" vertical="top" wrapText="1"/>
    </xf>
    <xf numFmtId="168" fontId="35" fillId="0" borderId="46" xfId="4" applyNumberFormat="1" applyFont="1" applyBorder="1" applyAlignment="1">
      <alignment horizontal="right" vertical="top"/>
    </xf>
    <xf numFmtId="0" fontId="20" fillId="0" borderId="46" xfId="4" applyNumberFormat="1" applyFont="1" applyFill="1" applyBorder="1" applyAlignment="1">
      <alignment horizontal="left" vertical="top" wrapText="1"/>
    </xf>
    <xf numFmtId="169" fontId="38" fillId="0" borderId="46" xfId="4" applyNumberFormat="1" applyFont="1" applyFill="1" applyBorder="1" applyAlignment="1">
      <alignment horizontal="center" vertical="top"/>
    </xf>
    <xf numFmtId="165" fontId="39" fillId="0" borderId="46" xfId="4" applyNumberFormat="1" applyFont="1" applyFill="1" applyBorder="1" applyAlignment="1">
      <alignment horizontal="right" vertical="top"/>
    </xf>
    <xf numFmtId="170" fontId="41" fillId="0" borderId="46" xfId="4" applyNumberFormat="1" applyFont="1" applyBorder="1" applyAlignment="1">
      <alignment horizontal="right" vertical="top"/>
    </xf>
    <xf numFmtId="168" fontId="35" fillId="0" borderId="0" xfId="4" applyNumberFormat="1" applyFont="1" applyBorder="1" applyAlignment="1">
      <alignment horizontal="right" vertical="top"/>
    </xf>
    <xf numFmtId="0" fontId="20" fillId="0" borderId="0" xfId="4" applyNumberFormat="1" applyFont="1" applyFill="1" applyBorder="1" applyAlignment="1">
      <alignment horizontal="left" vertical="top" wrapText="1"/>
    </xf>
    <xf numFmtId="169" fontId="38" fillId="0" borderId="0" xfId="4" applyNumberFormat="1" applyFont="1" applyFill="1" applyBorder="1" applyAlignment="1">
      <alignment horizontal="center" vertical="top"/>
    </xf>
    <xf numFmtId="170" fontId="41" fillId="0" borderId="0" xfId="4" applyNumberFormat="1" applyFont="1" applyBorder="1" applyAlignment="1">
      <alignment horizontal="right" vertical="top"/>
    </xf>
    <xf numFmtId="49" fontId="20" fillId="0" borderId="0" xfId="4" applyNumberFormat="1" applyFont="1" applyBorder="1" applyAlignment="1">
      <alignment wrapText="1"/>
    </xf>
    <xf numFmtId="170" fontId="39" fillId="0" borderId="0" xfId="4" applyNumberFormat="1" applyFont="1" applyBorder="1" applyAlignment="1">
      <alignment horizontal="right" vertical="top"/>
    </xf>
    <xf numFmtId="0" fontId="42" fillId="0" borderId="0" xfId="3" applyFont="1" applyAlignment="1">
      <alignment vertical="top" wrapText="1"/>
    </xf>
    <xf numFmtId="0" fontId="0" fillId="0" borderId="0" xfId="8" applyFont="1"/>
    <xf numFmtId="49" fontId="0" fillId="0" borderId="0" xfId="8" applyNumberFormat="1" applyFont="1" applyAlignment="1" applyProtection="1">
      <alignment wrapText="1" shrinkToFit="1"/>
      <protection locked="0"/>
    </xf>
    <xf numFmtId="0" fontId="0" fillId="0" borderId="0" xfId="8" applyFont="1" applyBorder="1"/>
    <xf numFmtId="0" fontId="0" fillId="0" borderId="0" xfId="8" applyFont="1" applyAlignment="1"/>
    <xf numFmtId="0" fontId="3" fillId="0" borderId="0" xfId="8" applyFont="1"/>
    <xf numFmtId="0" fontId="5" fillId="0" borderId="47" xfId="8" applyFont="1" applyBorder="1" applyAlignment="1">
      <alignment horizontal="center" vertical="center"/>
    </xf>
    <xf numFmtId="49" fontId="5" fillId="0" borderId="47" xfId="8" applyNumberFormat="1" applyFont="1" applyBorder="1" applyAlignment="1">
      <alignment vertical="center"/>
    </xf>
    <xf numFmtId="0" fontId="5" fillId="0" borderId="47" xfId="8" applyFont="1" applyBorder="1" applyAlignment="1">
      <alignment vertical="center"/>
    </xf>
    <xf numFmtId="0" fontId="16" fillId="0" borderId="47" xfId="8" applyFont="1" applyBorder="1" applyAlignment="1">
      <alignment vertical="center"/>
    </xf>
    <xf numFmtId="0" fontId="5" fillId="0" borderId="47" xfId="8" applyFont="1" applyBorder="1" applyAlignment="1">
      <alignment horizontal="right" vertical="center" wrapText="1" shrinkToFit="1"/>
    </xf>
    <xf numFmtId="0" fontId="16" fillId="0" borderId="0" xfId="8" applyFont="1" applyBorder="1" applyAlignment="1">
      <alignment vertical="center"/>
    </xf>
    <xf numFmtId="0" fontId="5" fillId="0" borderId="0" xfId="8" applyFont="1" applyBorder="1" applyAlignment="1">
      <alignment horizontal="center" vertical="center"/>
    </xf>
    <xf numFmtId="49" fontId="5" fillId="0" borderId="0" xfId="8" applyNumberFormat="1" applyFont="1" applyBorder="1" applyAlignment="1">
      <alignment vertical="center"/>
    </xf>
    <xf numFmtId="0" fontId="5" fillId="0" borderId="0" xfId="8" applyFont="1" applyBorder="1" applyAlignment="1">
      <alignment vertical="center"/>
    </xf>
    <xf numFmtId="0" fontId="5" fillId="0" borderId="0" xfId="8" applyFont="1" applyBorder="1" applyAlignment="1">
      <alignment horizontal="right" vertical="center" wrapText="1" shrinkToFit="1"/>
    </xf>
    <xf numFmtId="0" fontId="16" fillId="0" borderId="0" xfId="8" applyFont="1" applyBorder="1" applyAlignment="1">
      <alignment horizontal="center" vertical="center" wrapText="1" shrinkToFit="1"/>
    </xf>
    <xf numFmtId="49" fontId="16" fillId="0" borderId="0" xfId="8" applyNumberFormat="1" applyFont="1" applyBorder="1" applyAlignment="1">
      <alignment horizontal="left" vertical="justify" wrapText="1" shrinkToFit="1"/>
    </xf>
    <xf numFmtId="0" fontId="7" fillId="0" borderId="0" xfId="8" applyFont="1" applyBorder="1" applyAlignment="1">
      <alignment vertical="center" wrapText="1" shrinkToFit="1"/>
    </xf>
    <xf numFmtId="0" fontId="16" fillId="0" borderId="0" xfId="8" applyFont="1" applyBorder="1" applyAlignment="1">
      <alignment vertical="center" wrapText="1" shrinkToFit="1"/>
    </xf>
    <xf numFmtId="4" fontId="16" fillId="0" borderId="0" xfId="8" applyNumberFormat="1" applyFont="1" applyBorder="1" applyAlignment="1">
      <alignment vertical="center" shrinkToFit="1"/>
    </xf>
    <xf numFmtId="165" fontId="16" fillId="0" borderId="0" xfId="8" applyNumberFormat="1" applyFont="1" applyBorder="1" applyAlignment="1">
      <alignment vertical="center" shrinkToFit="1"/>
    </xf>
    <xf numFmtId="49" fontId="16" fillId="0" borderId="6" xfId="8" applyNumberFormat="1" applyFont="1" applyBorder="1" applyAlignment="1">
      <alignment horizontal="left" vertical="justify" wrapText="1" shrinkToFit="1"/>
    </xf>
    <xf numFmtId="0" fontId="16" fillId="0" borderId="6" xfId="8" applyFont="1" applyBorder="1" applyAlignment="1">
      <alignment vertical="center" wrapText="1" shrinkToFit="1"/>
    </xf>
    <xf numFmtId="165" fontId="16" fillId="0" borderId="6" xfId="8" applyNumberFormat="1" applyFont="1" applyBorder="1" applyAlignment="1">
      <alignment vertical="center" shrinkToFit="1"/>
    </xf>
    <xf numFmtId="4" fontId="16" fillId="0" borderId="6" xfId="8" applyNumberFormat="1" applyFont="1" applyBorder="1" applyAlignment="1">
      <alignment vertical="center" shrinkToFit="1"/>
    </xf>
    <xf numFmtId="0" fontId="0" fillId="0" borderId="6" xfId="8" applyFont="1" applyBorder="1"/>
    <xf numFmtId="49" fontId="16" fillId="0" borderId="0" xfId="8" applyNumberFormat="1" applyFont="1" applyBorder="1" applyAlignment="1">
      <alignment vertical="center" wrapText="1" shrinkToFit="1"/>
    </xf>
    <xf numFmtId="1" fontId="16" fillId="0" borderId="0" xfId="2" applyNumberFormat="1" applyFont="1" applyBorder="1" applyAlignment="1">
      <alignment vertical="center"/>
    </xf>
    <xf numFmtId="4" fontId="44" fillId="0" borderId="0" xfId="8" applyNumberFormat="1" applyFont="1" applyBorder="1" applyAlignment="1">
      <alignment vertical="center" shrinkToFit="1"/>
    </xf>
    <xf numFmtId="49" fontId="16" fillId="0" borderId="0" xfId="8" applyNumberFormat="1" applyFont="1" applyBorder="1" applyAlignment="1">
      <alignment horizontal="center" vertical="center" wrapText="1" shrinkToFit="1"/>
    </xf>
    <xf numFmtId="0" fontId="20" fillId="0" borderId="0" xfId="8" applyFont="1" applyBorder="1" applyAlignment="1">
      <alignment horizontal="center" vertical="top" wrapText="1"/>
    </xf>
    <xf numFmtId="2" fontId="45" fillId="0" borderId="0" xfId="8" applyNumberFormat="1" applyFont="1" applyBorder="1" applyAlignment="1">
      <alignment horizontal="center" vertical="center" wrapText="1" shrinkToFit="1"/>
    </xf>
    <xf numFmtId="2" fontId="16" fillId="0" borderId="0" xfId="8" applyNumberFormat="1" applyFont="1" applyBorder="1" applyAlignment="1">
      <alignment vertical="center" wrapText="1" shrinkToFit="1"/>
    </xf>
    <xf numFmtId="0" fontId="3" fillId="0" borderId="0" xfId="8" applyFont="1" applyBorder="1"/>
    <xf numFmtId="2" fontId="45" fillId="0" borderId="0" xfId="8" applyNumberFormat="1" applyFont="1" applyFill="1" applyBorder="1" applyAlignment="1">
      <alignment horizontal="center" vertical="center" wrapText="1" shrinkToFit="1"/>
    </xf>
    <xf numFmtId="0" fontId="46" fillId="0" borderId="0" xfId="8" applyFont="1" applyFill="1" applyBorder="1" applyAlignment="1">
      <alignment vertical="center" wrapText="1" shrinkToFit="1"/>
    </xf>
    <xf numFmtId="0" fontId="16" fillId="0" borderId="0" xfId="8" applyFont="1" applyFill="1" applyBorder="1" applyAlignment="1">
      <alignment vertical="center" wrapText="1" shrinkToFit="1"/>
    </xf>
    <xf numFmtId="0" fontId="16" fillId="0" borderId="0" xfId="8" applyFont="1" applyFill="1" applyBorder="1" applyAlignment="1">
      <alignment vertical="center"/>
    </xf>
    <xf numFmtId="4" fontId="16" fillId="0" borderId="0" xfId="8" applyNumberFormat="1" applyFont="1" applyFill="1" applyBorder="1" applyAlignment="1">
      <alignment vertical="center" shrinkToFit="1"/>
    </xf>
    <xf numFmtId="0" fontId="3" fillId="0" borderId="0" xfId="8" applyFont="1" applyFill="1"/>
    <xf numFmtId="0" fontId="46" fillId="0" borderId="0" xfId="8" applyFont="1" applyBorder="1" applyAlignment="1">
      <alignment vertical="center" wrapText="1" shrinkToFit="1"/>
    </xf>
    <xf numFmtId="0" fontId="44" fillId="0" borderId="0" xfId="8" applyFont="1" applyBorder="1" applyAlignment="1">
      <alignment horizontal="left" vertical="center" wrapText="1" shrinkToFit="1"/>
    </xf>
    <xf numFmtId="0" fontId="16" fillId="0" borderId="0" xfId="8" applyFont="1" applyBorder="1" applyAlignment="1">
      <alignment horizontal="left" vertical="center" wrapText="1" shrinkToFit="1"/>
    </xf>
    <xf numFmtId="0" fontId="16" fillId="0" borderId="0" xfId="8" applyFont="1" applyBorder="1" applyAlignment="1">
      <alignment horizontal="center" vertical="center"/>
    </xf>
    <xf numFmtId="0" fontId="16" fillId="0" borderId="0" xfId="8" applyFont="1" applyBorder="1" applyAlignment="1">
      <alignment horizontal="right" vertical="center"/>
    </xf>
    <xf numFmtId="4" fontId="16" fillId="0" borderId="0" xfId="7" applyNumberFormat="1" applyFont="1" applyBorder="1" applyAlignment="1">
      <alignment vertical="center" shrinkToFit="1"/>
    </xf>
    <xf numFmtId="2" fontId="45" fillId="0" borderId="0" xfId="7" applyNumberFormat="1" applyFont="1" applyBorder="1" applyAlignment="1">
      <alignment horizontal="center" vertical="center" wrapText="1" shrinkToFit="1"/>
    </xf>
    <xf numFmtId="0" fontId="16" fillId="0" borderId="0" xfId="8" applyNumberFormat="1" applyFont="1" applyBorder="1" applyAlignment="1">
      <alignment horizontal="center" vertical="center" wrapText="1" shrinkToFit="1"/>
    </xf>
    <xf numFmtId="0" fontId="16" fillId="0" borderId="6" xfId="8" applyNumberFormat="1" applyFont="1" applyBorder="1" applyAlignment="1">
      <alignment horizontal="center" vertical="center" wrapText="1" shrinkToFit="1"/>
    </xf>
    <xf numFmtId="0" fontId="16" fillId="0" borderId="6" xfId="8" applyFont="1" applyBorder="1" applyAlignment="1">
      <alignment vertical="center"/>
    </xf>
    <xf numFmtId="0" fontId="43" fillId="0" borderId="0" xfId="8" applyFont="1" applyBorder="1" applyAlignment="1">
      <alignment vertical="center" wrapText="1" shrinkToFit="1"/>
    </xf>
    <xf numFmtId="4" fontId="44" fillId="0" borderId="0" xfId="8" applyNumberFormat="1" applyFont="1" applyFill="1" applyBorder="1" applyAlignment="1">
      <alignment vertical="center" shrinkToFit="1"/>
    </xf>
    <xf numFmtId="0" fontId="6" fillId="0" borderId="0" xfId="8" applyFont="1" applyBorder="1" applyAlignment="1">
      <alignment vertical="center" wrapText="1" shrinkToFit="1"/>
    </xf>
    <xf numFmtId="4" fontId="16" fillId="0" borderId="0" xfId="8" applyNumberFormat="1" applyFont="1" applyBorder="1" applyAlignment="1">
      <alignment vertical="center"/>
    </xf>
    <xf numFmtId="4" fontId="15" fillId="0" borderId="0" xfId="8" applyNumberFormat="1" applyFont="1" applyBorder="1" applyAlignment="1">
      <alignment vertical="center"/>
    </xf>
    <xf numFmtId="0" fontId="15" fillId="0" borderId="6" xfId="8" applyFont="1" applyBorder="1" applyAlignment="1">
      <alignment horizontal="left" vertical="center" wrapText="1" shrinkToFit="1"/>
    </xf>
    <xf numFmtId="0" fontId="44" fillId="0" borderId="0" xfId="8" applyFont="1" applyBorder="1" applyAlignment="1">
      <alignment vertical="center" wrapText="1" shrinkToFit="1"/>
    </xf>
    <xf numFmtId="1" fontId="0" fillId="0" borderId="0" xfId="8" applyNumberFormat="1" applyFont="1" applyBorder="1"/>
    <xf numFmtId="1" fontId="16" fillId="0" borderId="0" xfId="8" applyNumberFormat="1" applyFont="1" applyBorder="1" applyAlignment="1">
      <alignment vertical="center" shrinkToFit="1"/>
    </xf>
    <xf numFmtId="0" fontId="16" fillId="0" borderId="0" xfId="8" applyFont="1" applyFill="1" applyBorder="1" applyAlignment="1">
      <alignment horizontal="center" vertical="center" wrapText="1" shrinkToFit="1"/>
    </xf>
    <xf numFmtId="0" fontId="16" fillId="0" borderId="0" xfId="8" applyFont="1" applyAlignment="1">
      <alignment vertical="center" wrapText="1" shrinkToFit="1"/>
    </xf>
    <xf numFmtId="4" fontId="16" fillId="0" borderId="0" xfId="8" applyNumberFormat="1" applyFont="1" applyAlignment="1">
      <alignment vertical="center" wrapText="1" shrinkToFit="1"/>
    </xf>
    <xf numFmtId="0" fontId="16" fillId="0" borderId="30" xfId="8" applyFont="1" applyBorder="1" applyAlignment="1">
      <alignment vertical="center" wrapText="1" shrinkToFit="1"/>
    </xf>
    <xf numFmtId="0" fontId="45" fillId="0" borderId="18" xfId="8" applyFont="1" applyBorder="1" applyAlignment="1">
      <alignment vertical="center" wrapText="1" shrinkToFit="1"/>
    </xf>
    <xf numFmtId="0" fontId="45" fillId="0" borderId="31" xfId="8" applyFont="1" applyBorder="1" applyAlignment="1">
      <alignment vertical="center"/>
    </xf>
    <xf numFmtId="4" fontId="45" fillId="0" borderId="0" xfId="8" applyNumberFormat="1" applyFont="1" applyBorder="1" applyAlignment="1">
      <alignment vertical="center" shrinkToFit="1"/>
    </xf>
    <xf numFmtId="0" fontId="45" fillId="0" borderId="0" xfId="8" applyFont="1" applyBorder="1" applyAlignment="1">
      <alignment vertical="center"/>
    </xf>
    <xf numFmtId="0" fontId="45" fillId="0" borderId="26" xfId="8" applyFont="1" applyBorder="1" applyAlignment="1">
      <alignment vertical="center" wrapText="1" shrinkToFit="1"/>
    </xf>
    <xf numFmtId="0" fontId="45" fillId="0" borderId="0" xfId="8" applyFont="1" applyBorder="1" applyAlignment="1">
      <alignment vertical="center" wrapText="1" shrinkToFit="1"/>
    </xf>
    <xf numFmtId="0" fontId="45" fillId="0" borderId="28" xfId="8" applyFont="1" applyBorder="1" applyAlignment="1">
      <alignment vertical="center"/>
    </xf>
    <xf numFmtId="0" fontId="45" fillId="0" borderId="26" xfId="8" applyFont="1" applyFill="1" applyBorder="1" applyAlignment="1">
      <alignment vertical="center" wrapText="1" shrinkToFit="1"/>
    </xf>
    <xf numFmtId="0" fontId="45" fillId="0" borderId="0" xfId="8" applyFont="1" applyFill="1" applyBorder="1" applyAlignment="1">
      <alignment vertical="center" wrapText="1" shrinkToFit="1"/>
    </xf>
    <xf numFmtId="0" fontId="45" fillId="0" borderId="28" xfId="8" applyFont="1" applyFill="1" applyBorder="1" applyAlignment="1">
      <alignment vertical="center"/>
    </xf>
    <xf numFmtId="4" fontId="45" fillId="0" borderId="0" xfId="8" applyNumberFormat="1" applyFont="1" applyFill="1" applyBorder="1" applyAlignment="1">
      <alignment vertical="center" shrinkToFit="1"/>
    </xf>
    <xf numFmtId="0" fontId="45" fillId="0" borderId="0" xfId="8" applyFont="1" applyFill="1" applyBorder="1" applyAlignment="1">
      <alignment vertical="center"/>
    </xf>
    <xf numFmtId="0" fontId="0" fillId="0" borderId="0" xfId="8" applyFont="1" applyFill="1" applyBorder="1"/>
    <xf numFmtId="0" fontId="0" fillId="0" borderId="0" xfId="8" applyFont="1" applyFill="1"/>
    <xf numFmtId="0" fontId="45" fillId="0" borderId="0" xfId="8" applyFont="1" applyBorder="1" applyAlignment="1">
      <alignment horizontal="right" vertical="center"/>
    </xf>
    <xf numFmtId="0" fontId="45" fillId="0" borderId="28" xfId="8" applyFont="1" applyBorder="1" applyAlignment="1">
      <alignment horizontal="right" vertical="center"/>
    </xf>
    <xf numFmtId="0" fontId="45" fillId="0" borderId="10" xfId="8" applyFont="1" applyBorder="1" applyAlignment="1">
      <alignment vertical="center" wrapText="1" shrinkToFit="1"/>
    </xf>
    <xf numFmtId="0" fontId="45" fillId="0" borderId="6" xfId="8" applyFont="1" applyBorder="1" applyAlignment="1">
      <alignment vertical="center" wrapText="1" shrinkToFit="1"/>
    </xf>
    <xf numFmtId="0" fontId="45" fillId="0" borderId="32" xfId="8" applyFont="1" applyBorder="1" applyAlignment="1">
      <alignment vertical="center"/>
    </xf>
    <xf numFmtId="1" fontId="3" fillId="0" borderId="0" xfId="8" applyNumberFormat="1" applyFont="1" applyBorder="1"/>
    <xf numFmtId="0" fontId="16" fillId="0" borderId="0" xfId="8" applyNumberFormat="1" applyFont="1" applyAlignment="1">
      <alignment horizontal="center" vertical="center"/>
    </xf>
    <xf numFmtId="2" fontId="16" fillId="0" borderId="0" xfId="8" applyNumberFormat="1" applyFont="1" applyAlignment="1">
      <alignment vertical="center"/>
    </xf>
    <xf numFmtId="1" fontId="16" fillId="0" borderId="0" xfId="8" applyNumberFormat="1" applyFont="1" applyAlignment="1">
      <alignment horizontal="center" vertical="center" wrapText="1" shrinkToFit="1"/>
    </xf>
    <xf numFmtId="49" fontId="16" fillId="0" borderId="18" xfId="8" applyNumberFormat="1" applyFont="1" applyBorder="1" applyAlignment="1">
      <alignment horizontal="center" vertical="center" wrapText="1" shrinkToFit="1"/>
    </xf>
    <xf numFmtId="0" fontId="16" fillId="0" borderId="18" xfId="8" applyFont="1" applyBorder="1" applyAlignment="1">
      <alignment vertical="center" wrapText="1" shrinkToFit="1"/>
    </xf>
    <xf numFmtId="0" fontId="16" fillId="0" borderId="18" xfId="8" applyFont="1" applyBorder="1" applyAlignment="1">
      <alignment vertical="center"/>
    </xf>
    <xf numFmtId="4" fontId="16" fillId="0" borderId="18" xfId="8" applyNumberFormat="1" applyFont="1" applyBorder="1" applyAlignment="1">
      <alignment vertical="center" shrinkToFit="1"/>
    </xf>
    <xf numFmtId="0" fontId="0" fillId="0" borderId="18" xfId="8" applyFont="1" applyBorder="1"/>
    <xf numFmtId="4" fontId="15" fillId="0" borderId="0" xfId="8" applyNumberFormat="1" applyFont="1" applyBorder="1" applyAlignment="1">
      <alignment vertical="center" shrinkToFit="1"/>
    </xf>
    <xf numFmtId="0" fontId="44" fillId="0" borderId="0" xfId="8" applyFont="1" applyBorder="1" applyAlignment="1" applyProtection="1">
      <alignment horizontal="center" vertical="center" wrapText="1" shrinkToFit="1"/>
      <protection locked="0"/>
    </xf>
    <xf numFmtId="0" fontId="7" fillId="0" borderId="0" xfId="8" applyFont="1" applyBorder="1" applyAlignment="1" applyProtection="1">
      <alignment vertical="center" wrapText="1" shrinkToFit="1"/>
      <protection locked="0"/>
    </xf>
    <xf numFmtId="0" fontId="44" fillId="0" borderId="0" xfId="8" applyFont="1" applyBorder="1" applyAlignment="1" applyProtection="1">
      <alignment vertical="center" wrapText="1" shrinkToFit="1"/>
      <protection locked="0"/>
    </xf>
    <xf numFmtId="0" fontId="44" fillId="0" borderId="0" xfId="8" applyFont="1" applyBorder="1" applyAlignment="1" applyProtection="1">
      <alignment vertical="center"/>
      <protection locked="0"/>
    </xf>
    <xf numFmtId="4" fontId="44" fillId="0" borderId="0" xfId="8" applyNumberFormat="1" applyFont="1" applyBorder="1" applyAlignment="1" applyProtection="1">
      <alignment vertical="center"/>
      <protection locked="0"/>
    </xf>
    <xf numFmtId="0" fontId="7" fillId="0" borderId="0" xfId="8" applyFont="1"/>
    <xf numFmtId="0" fontId="16" fillId="0" borderId="0" xfId="8" applyFont="1" applyBorder="1" applyAlignment="1" applyProtection="1">
      <alignment horizontal="center" vertical="center" wrapText="1" shrinkToFit="1"/>
      <protection locked="0"/>
    </xf>
    <xf numFmtId="0" fontId="16" fillId="0" borderId="0" xfId="8" applyFont="1" applyBorder="1" applyAlignment="1" applyProtection="1">
      <alignment vertical="center" wrapText="1" shrinkToFit="1"/>
      <protection locked="0"/>
    </xf>
    <xf numFmtId="0" fontId="16" fillId="0" borderId="0" xfId="8" applyFont="1" applyBorder="1" applyAlignment="1" applyProtection="1">
      <alignment vertical="center"/>
      <protection locked="0"/>
    </xf>
    <xf numFmtId="4" fontId="16" fillId="0" borderId="0" xfId="8" applyNumberFormat="1" applyFont="1" applyBorder="1" applyAlignment="1" applyProtection="1">
      <alignment vertical="center" shrinkToFit="1"/>
      <protection locked="0"/>
    </xf>
    <xf numFmtId="0" fontId="16" fillId="0" borderId="0" xfId="8" applyFont="1" applyBorder="1" applyAlignment="1" applyProtection="1">
      <alignment horizontal="center" vertical="center" wrapText="1" shrinkToFit="1"/>
    </xf>
    <xf numFmtId="0" fontId="16" fillId="0" borderId="0" xfId="8" applyFont="1" applyBorder="1" applyAlignment="1" applyProtection="1">
      <alignment vertical="center" wrapText="1" shrinkToFit="1"/>
    </xf>
    <xf numFmtId="0" fontId="16" fillId="0" borderId="0" xfId="8" applyFont="1" applyBorder="1" applyAlignment="1" applyProtection="1">
      <alignment vertical="center"/>
    </xf>
    <xf numFmtId="4" fontId="16" fillId="0" borderId="0" xfId="8" applyNumberFormat="1" applyFont="1" applyBorder="1" applyAlignment="1" applyProtection="1">
      <alignment vertical="center" shrinkToFit="1"/>
    </xf>
    <xf numFmtId="4" fontId="16" fillId="0" borderId="0" xfId="8" applyNumberFormat="1" applyFont="1" applyFill="1" applyBorder="1" applyAlignment="1" applyProtection="1">
      <alignment vertical="center" shrinkToFit="1"/>
      <protection locked="0"/>
    </xf>
    <xf numFmtId="2" fontId="45" fillId="0" borderId="0" xfId="8" applyNumberFormat="1" applyFont="1" applyBorder="1" applyAlignment="1" applyProtection="1">
      <alignment horizontal="center" vertical="center" wrapText="1" shrinkToFit="1"/>
    </xf>
    <xf numFmtId="0" fontId="0" fillId="0" borderId="0" xfId="8" applyFont="1" applyProtection="1"/>
    <xf numFmtId="165" fontId="16" fillId="0" borderId="0" xfId="8" applyNumberFormat="1" applyFont="1" applyBorder="1" applyAlignment="1" applyProtection="1">
      <alignment vertical="center" shrinkToFit="1"/>
      <protection locked="0"/>
    </xf>
    <xf numFmtId="2" fontId="45" fillId="0" borderId="0" xfId="8" applyNumberFormat="1" applyFont="1" applyBorder="1" applyAlignment="1" applyProtection="1">
      <alignment horizontal="center" vertical="center" wrapText="1" shrinkToFit="1"/>
      <protection locked="0"/>
    </xf>
    <xf numFmtId="0" fontId="16" fillId="0" borderId="18" xfId="8" applyFont="1" applyBorder="1" applyAlignment="1" applyProtection="1">
      <alignment horizontal="center" vertical="center" wrapText="1" shrinkToFit="1"/>
      <protection locked="0"/>
    </xf>
    <xf numFmtId="0" fontId="43" fillId="0" borderId="18" xfId="8" applyFont="1" applyBorder="1" applyAlignment="1" applyProtection="1">
      <alignment vertical="center" wrapText="1" shrinkToFit="1"/>
      <protection locked="0"/>
    </xf>
    <xf numFmtId="0" fontId="16" fillId="0" borderId="18" xfId="8" applyFont="1" applyBorder="1" applyAlignment="1" applyProtection="1">
      <alignment vertical="center" wrapText="1" shrinkToFit="1"/>
      <protection locked="0"/>
    </xf>
    <xf numFmtId="0" fontId="16" fillId="0" borderId="18" xfId="8" applyFont="1" applyBorder="1" applyAlignment="1" applyProtection="1">
      <alignment vertical="center"/>
      <protection locked="0"/>
    </xf>
    <xf numFmtId="4" fontId="16" fillId="0" borderId="18" xfId="8" applyNumberFormat="1" applyFont="1" applyBorder="1" applyAlignment="1" applyProtection="1">
      <alignment vertical="center" shrinkToFit="1"/>
      <protection locked="0"/>
    </xf>
    <xf numFmtId="4" fontId="44" fillId="0" borderId="18" xfId="8" applyNumberFormat="1" applyFont="1" applyBorder="1" applyAlignment="1" applyProtection="1">
      <alignment vertical="center" shrinkToFit="1"/>
      <protection locked="0"/>
    </xf>
    <xf numFmtId="1" fontId="0" fillId="0" borderId="0" xfId="8" applyNumberFormat="1" applyFont="1"/>
    <xf numFmtId="49" fontId="0" fillId="0" borderId="0" xfId="8" applyNumberFormat="1" applyFont="1"/>
    <xf numFmtId="0" fontId="0" fillId="0" borderId="0" xfId="9" applyFont="1"/>
    <xf numFmtId="49" fontId="0" fillId="0" borderId="0" xfId="9" applyNumberFormat="1" applyFont="1" applyAlignment="1" applyProtection="1">
      <alignment wrapText="1" shrinkToFit="1"/>
      <protection locked="0"/>
    </xf>
    <xf numFmtId="0" fontId="0" fillId="0" borderId="0" xfId="9" applyFont="1" applyAlignment="1"/>
    <xf numFmtId="0" fontId="3" fillId="0" borderId="0" xfId="9" applyFont="1"/>
    <xf numFmtId="0" fontId="5" fillId="0" borderId="47" xfId="9" applyFont="1" applyBorder="1" applyAlignment="1">
      <alignment horizontal="center" vertical="center"/>
    </xf>
    <xf numFmtId="49" fontId="5" fillId="0" borderId="47" xfId="9" applyNumberFormat="1" applyFont="1" applyBorder="1" applyAlignment="1">
      <alignment vertical="center"/>
    </xf>
    <xf numFmtId="0" fontId="5" fillId="0" borderId="47" xfId="9" applyFont="1" applyBorder="1" applyAlignment="1">
      <alignment vertical="center"/>
    </xf>
    <xf numFmtId="0" fontId="16" fillId="0" borderId="47" xfId="9" applyFont="1" applyBorder="1" applyAlignment="1">
      <alignment vertical="center"/>
    </xf>
    <xf numFmtId="0" fontId="5" fillId="0" borderId="47" xfId="9" applyFont="1" applyBorder="1" applyAlignment="1">
      <alignment horizontal="right" vertical="center" wrapText="1" shrinkToFit="1"/>
    </xf>
    <xf numFmtId="0" fontId="0" fillId="0" borderId="0" xfId="9" applyFont="1" applyBorder="1"/>
    <xf numFmtId="0" fontId="5" fillId="0" borderId="0" xfId="9" applyFont="1" applyBorder="1" applyAlignment="1">
      <alignment horizontal="center" vertical="center"/>
    </xf>
    <xf numFmtId="49" fontId="5" fillId="0" borderId="0" xfId="9" applyNumberFormat="1" applyFont="1" applyBorder="1" applyAlignment="1">
      <alignment vertical="center"/>
    </xf>
    <xf numFmtId="0" fontId="5" fillId="0" borderId="0" xfId="9" applyFont="1" applyBorder="1" applyAlignment="1">
      <alignment vertical="center"/>
    </xf>
    <xf numFmtId="0" fontId="16" fillId="0" borderId="0" xfId="9" applyFont="1" applyBorder="1" applyAlignment="1">
      <alignment vertical="center"/>
    </xf>
    <xf numFmtId="0" fontId="5" fillId="0" borderId="0" xfId="9" applyFont="1" applyBorder="1" applyAlignment="1">
      <alignment horizontal="right" vertical="center" wrapText="1" shrinkToFit="1"/>
    </xf>
    <xf numFmtId="0" fontId="16" fillId="0" borderId="0" xfId="9" applyFont="1" applyBorder="1" applyAlignment="1">
      <alignment horizontal="center" vertical="center" wrapText="1" shrinkToFit="1"/>
    </xf>
    <xf numFmtId="49" fontId="16" fillId="0" borderId="0" xfId="9" applyNumberFormat="1" applyFont="1" applyBorder="1" applyAlignment="1">
      <alignment horizontal="left" vertical="justify" wrapText="1" shrinkToFit="1"/>
    </xf>
    <xf numFmtId="0" fontId="7" fillId="0" borderId="0" xfId="9" applyFont="1" applyBorder="1" applyAlignment="1">
      <alignment vertical="center" wrapText="1" shrinkToFit="1"/>
    </xf>
    <xf numFmtId="0" fontId="16" fillId="0" borderId="0" xfId="9" applyFont="1" applyBorder="1" applyAlignment="1">
      <alignment vertical="center" wrapText="1" shrinkToFit="1"/>
    </xf>
    <xf numFmtId="4" fontId="16" fillId="0" borderId="0" xfId="9" applyNumberFormat="1" applyFont="1" applyBorder="1" applyAlignment="1">
      <alignment vertical="center" shrinkToFit="1"/>
    </xf>
    <xf numFmtId="0" fontId="16" fillId="0" borderId="0" xfId="7" applyFont="1" applyBorder="1" applyAlignment="1">
      <alignment horizontal="center" vertical="center" wrapText="1" shrinkToFit="1"/>
    </xf>
    <xf numFmtId="3" fontId="16" fillId="0" borderId="0" xfId="7" applyNumberFormat="1" applyFont="1" applyBorder="1" applyAlignment="1">
      <alignment vertical="center" wrapText="1" shrinkToFit="1"/>
    </xf>
    <xf numFmtId="0" fontId="15" fillId="0" borderId="0" xfId="7" applyFont="1" applyBorder="1" applyAlignment="1">
      <alignment vertical="center" wrapText="1" shrinkToFit="1"/>
    </xf>
    <xf numFmtId="0" fontId="16" fillId="0" borderId="0" xfId="7" applyFont="1" applyBorder="1" applyAlignment="1">
      <alignment vertical="center" wrapText="1" shrinkToFit="1"/>
    </xf>
    <xf numFmtId="0" fontId="16" fillId="0" borderId="0" xfId="7" applyFont="1" applyBorder="1" applyAlignment="1">
      <alignment vertical="center"/>
    </xf>
    <xf numFmtId="0" fontId="3" fillId="0" borderId="0" xfId="7"/>
    <xf numFmtId="0" fontId="15" fillId="0" borderId="0" xfId="9" applyFont="1" applyBorder="1" applyAlignment="1">
      <alignment vertical="center" wrapText="1" shrinkToFit="1"/>
    </xf>
    <xf numFmtId="0" fontId="3" fillId="0" borderId="0" xfId="7" applyBorder="1"/>
    <xf numFmtId="49" fontId="16" fillId="0" borderId="18" xfId="7" applyNumberFormat="1" applyFont="1" applyBorder="1" applyAlignment="1">
      <alignment horizontal="left" vertical="justify" wrapText="1" shrinkToFit="1"/>
    </xf>
    <xf numFmtId="0" fontId="7" fillId="0" borderId="18" xfId="9" applyFont="1" applyBorder="1" applyAlignment="1">
      <alignment vertical="center" wrapText="1" shrinkToFit="1"/>
    </xf>
    <xf numFmtId="0" fontId="16" fillId="0" borderId="18" xfId="7" applyFont="1" applyBorder="1" applyAlignment="1">
      <alignment vertical="center" wrapText="1" shrinkToFit="1"/>
    </xf>
    <xf numFmtId="165" fontId="16" fillId="0" borderId="18" xfId="7" applyNumberFormat="1" applyFont="1" applyBorder="1" applyAlignment="1">
      <alignment vertical="center" shrinkToFit="1"/>
    </xf>
    <xf numFmtId="4" fontId="16" fillId="0" borderId="18" xfId="7" applyNumberFormat="1" applyFont="1" applyBorder="1" applyAlignment="1">
      <alignment vertical="center" shrinkToFit="1"/>
    </xf>
    <xf numFmtId="4" fontId="44" fillId="0" borderId="18" xfId="7" applyNumberFormat="1" applyFont="1" applyBorder="1" applyAlignment="1">
      <alignment vertical="center" shrinkToFit="1"/>
    </xf>
    <xf numFmtId="4" fontId="15" fillId="0" borderId="18" xfId="7" applyNumberFormat="1" applyFont="1" applyBorder="1" applyAlignment="1">
      <alignment vertical="center" shrinkToFit="1"/>
    </xf>
    <xf numFmtId="0" fontId="3" fillId="0" borderId="18" xfId="7" applyBorder="1"/>
    <xf numFmtId="49" fontId="44" fillId="0" borderId="0" xfId="7" applyNumberFormat="1" applyFont="1" applyBorder="1" applyAlignment="1">
      <alignment vertical="center" wrapText="1" shrinkToFit="1"/>
    </xf>
    <xf numFmtId="0" fontId="44" fillId="0" borderId="0" xfId="7" applyFont="1" applyBorder="1" applyAlignment="1">
      <alignment vertical="center" wrapText="1" shrinkToFit="1"/>
    </xf>
    <xf numFmtId="165" fontId="44" fillId="0" borderId="0" xfId="7" applyNumberFormat="1" applyFont="1" applyBorder="1" applyAlignment="1">
      <alignment vertical="center" shrinkToFit="1"/>
    </xf>
    <xf numFmtId="4" fontId="44" fillId="0" borderId="0" xfId="7" applyNumberFormat="1" applyFont="1" applyBorder="1" applyAlignment="1">
      <alignment vertical="center" shrinkToFit="1"/>
    </xf>
    <xf numFmtId="4" fontId="6" fillId="0" borderId="0" xfId="7" applyNumberFormat="1" applyFont="1" applyBorder="1" applyAlignment="1">
      <alignment vertical="center" shrinkToFit="1"/>
    </xf>
    <xf numFmtId="0" fontId="7" fillId="0" borderId="0" xfId="7" applyFont="1" applyBorder="1"/>
    <xf numFmtId="1" fontId="3" fillId="0" borderId="0" xfId="9" applyNumberFormat="1" applyFont="1"/>
    <xf numFmtId="1" fontId="16" fillId="0" borderId="0" xfId="9" applyNumberFormat="1" applyFont="1" applyBorder="1" applyAlignment="1">
      <alignment vertical="center" shrinkToFit="1"/>
    </xf>
    <xf numFmtId="0" fontId="16" fillId="0" borderId="0" xfId="13" applyFont="1" applyBorder="1" applyAlignment="1">
      <alignment horizontal="center" vertical="center" wrapText="1" shrinkToFit="1"/>
    </xf>
    <xf numFmtId="0" fontId="43" fillId="0" borderId="0" xfId="9" applyFont="1" applyBorder="1" applyAlignment="1">
      <alignment vertical="center" wrapText="1" shrinkToFit="1"/>
    </xf>
    <xf numFmtId="2" fontId="45" fillId="0" borderId="0" xfId="9" applyNumberFormat="1" applyFont="1" applyBorder="1" applyAlignment="1">
      <alignment horizontal="center" vertical="center" wrapText="1" shrinkToFit="1"/>
    </xf>
    <xf numFmtId="2" fontId="16" fillId="0" borderId="0" xfId="9" applyNumberFormat="1" applyFont="1" applyBorder="1" applyAlignment="1">
      <alignment vertical="center" wrapText="1" shrinkToFit="1"/>
    </xf>
    <xf numFmtId="0" fontId="16" fillId="0" borderId="0" xfId="9" applyFont="1" applyFill="1" applyBorder="1" applyAlignment="1">
      <alignment vertical="center"/>
    </xf>
    <xf numFmtId="49" fontId="16" fillId="0" borderId="18" xfId="9" applyNumberFormat="1" applyFont="1" applyBorder="1" applyAlignment="1">
      <alignment horizontal="center" vertical="center" wrapText="1" shrinkToFit="1"/>
    </xf>
    <xf numFmtId="0" fontId="46" fillId="0" borderId="18" xfId="13" applyFont="1" applyBorder="1" applyAlignment="1">
      <alignment vertical="center" wrapText="1" shrinkToFit="1"/>
    </xf>
    <xf numFmtId="0" fontId="16" fillId="0" borderId="18" xfId="9" applyFont="1" applyBorder="1" applyAlignment="1">
      <alignment vertical="center" wrapText="1" shrinkToFit="1"/>
    </xf>
    <xf numFmtId="0" fontId="16" fillId="0" borderId="18" xfId="9" applyFont="1" applyBorder="1" applyAlignment="1">
      <alignment vertical="center"/>
    </xf>
    <xf numFmtId="4" fontId="16" fillId="0" borderId="18" xfId="9" applyNumberFormat="1" applyFont="1" applyBorder="1" applyAlignment="1">
      <alignment vertical="center" shrinkToFit="1"/>
    </xf>
    <xf numFmtId="2" fontId="45" fillId="0" borderId="18" xfId="9" applyNumberFormat="1" applyFont="1" applyBorder="1" applyAlignment="1">
      <alignment horizontal="center" vertical="center" wrapText="1" shrinkToFit="1"/>
    </xf>
    <xf numFmtId="0" fontId="0" fillId="0" borderId="18" xfId="9" applyFont="1" applyBorder="1"/>
    <xf numFmtId="4" fontId="43" fillId="0" borderId="0" xfId="9" applyNumberFormat="1" applyFont="1" applyBorder="1" applyAlignment="1">
      <alignment vertical="center" shrinkToFit="1"/>
    </xf>
    <xf numFmtId="0" fontId="16" fillId="0" borderId="0" xfId="13" applyFont="1" applyBorder="1" applyAlignment="1">
      <alignment vertical="center" wrapText="1" shrinkToFit="1"/>
    </xf>
    <xf numFmtId="4" fontId="16" fillId="0" borderId="0" xfId="13" applyNumberFormat="1" applyFont="1" applyBorder="1" applyAlignment="1">
      <alignment vertical="center" shrinkToFit="1"/>
    </xf>
    <xf numFmtId="4" fontId="16" fillId="0" borderId="0" xfId="7" applyNumberFormat="1" applyFont="1" applyBorder="1" applyAlignment="1" applyProtection="1">
      <alignment vertical="center" shrinkToFit="1"/>
    </xf>
    <xf numFmtId="0" fontId="48" fillId="0" borderId="0" xfId="9" applyFont="1" applyBorder="1" applyAlignment="1">
      <alignment vertical="center" wrapText="1" shrinkToFit="1"/>
    </xf>
    <xf numFmtId="49" fontId="16" fillId="0" borderId="0" xfId="9" applyNumberFormat="1" applyFont="1" applyBorder="1" applyAlignment="1">
      <alignment horizontal="center" vertical="center" wrapText="1" shrinkToFit="1"/>
    </xf>
    <xf numFmtId="4" fontId="16" fillId="0" borderId="0" xfId="9" applyNumberFormat="1" applyFont="1" applyFill="1" applyBorder="1" applyAlignment="1">
      <alignment vertical="center" shrinkToFit="1"/>
    </xf>
    <xf numFmtId="0" fontId="3" fillId="0" borderId="0" xfId="9" applyFont="1" applyBorder="1"/>
    <xf numFmtId="49" fontId="16" fillId="0" borderId="0" xfId="7" applyNumberFormat="1" applyFont="1" applyBorder="1" applyAlignment="1">
      <alignment horizontal="center" vertical="center" wrapText="1" shrinkToFit="1"/>
    </xf>
    <xf numFmtId="0" fontId="44" fillId="0" borderId="0" xfId="9" applyFont="1" applyBorder="1" applyAlignment="1">
      <alignment vertical="center" wrapText="1" shrinkToFit="1"/>
    </xf>
    <xf numFmtId="2" fontId="50" fillId="0" borderId="0" xfId="9" applyNumberFormat="1" applyFont="1" applyBorder="1" applyAlignment="1">
      <alignment horizontal="center" vertical="center" wrapText="1" shrinkToFit="1"/>
    </xf>
    <xf numFmtId="0" fontId="16" fillId="0" borderId="0" xfId="9" applyFont="1" applyFill="1" applyBorder="1" applyAlignment="1">
      <alignment horizontal="center" vertical="center" wrapText="1" shrinkToFit="1"/>
    </xf>
    <xf numFmtId="0" fontId="16" fillId="0" borderId="0" xfId="12" applyFont="1" applyFill="1" applyBorder="1" applyAlignment="1">
      <alignment vertical="center" wrapText="1" shrinkToFit="1"/>
    </xf>
    <xf numFmtId="4" fontId="16" fillId="0" borderId="0" xfId="12" applyNumberFormat="1" applyFont="1" applyFill="1" applyBorder="1" applyAlignment="1">
      <alignment vertical="center" shrinkToFit="1"/>
    </xf>
    <xf numFmtId="0" fontId="3" fillId="0" borderId="0" xfId="9" applyFont="1" applyFill="1" applyBorder="1" applyAlignment="1">
      <alignment horizontal="center" vertical="center"/>
    </xf>
    <xf numFmtId="0" fontId="3" fillId="0" borderId="0" xfId="9" applyFont="1" applyFill="1"/>
    <xf numFmtId="0" fontId="16" fillId="0" borderId="0" xfId="10" applyFont="1" applyBorder="1" applyAlignment="1">
      <alignment vertical="center" wrapText="1" shrinkToFit="1"/>
    </xf>
    <xf numFmtId="0" fontId="16" fillId="0" borderId="0" xfId="13" applyFont="1" applyBorder="1" applyAlignment="1">
      <alignment vertical="center"/>
    </xf>
    <xf numFmtId="2" fontId="16" fillId="0" borderId="0" xfId="13" applyNumberFormat="1" applyFont="1" applyBorder="1" applyAlignment="1">
      <alignment vertical="center"/>
    </xf>
    <xf numFmtId="4" fontId="16" fillId="0" borderId="0" xfId="13" applyNumberFormat="1" applyFont="1" applyFill="1" applyBorder="1" applyAlignment="1">
      <alignment vertical="center" shrinkToFit="1"/>
    </xf>
    <xf numFmtId="0" fontId="3" fillId="0" borderId="0" xfId="9" applyFont="1" applyBorder="1" applyAlignment="1">
      <alignment vertical="center"/>
    </xf>
    <xf numFmtId="0" fontId="3" fillId="0" borderId="0" xfId="9" applyFont="1" applyAlignment="1">
      <alignment horizontal="center" vertical="center"/>
    </xf>
    <xf numFmtId="0" fontId="16" fillId="0" borderId="18" xfId="9" applyFont="1" applyFill="1" applyBorder="1" applyAlignment="1">
      <alignment vertical="center"/>
    </xf>
    <xf numFmtId="4" fontId="46" fillId="0" borderId="18" xfId="9" applyNumberFormat="1" applyFont="1" applyBorder="1" applyAlignment="1">
      <alignment vertical="center" shrinkToFit="1"/>
    </xf>
    <xf numFmtId="0" fontId="3" fillId="0" borderId="18" xfId="9" applyFont="1" applyBorder="1" applyAlignment="1">
      <alignment vertical="center"/>
    </xf>
    <xf numFmtId="49" fontId="0" fillId="0" borderId="0" xfId="9" applyNumberFormat="1" applyFont="1"/>
    <xf numFmtId="0" fontId="51" fillId="0" borderId="0" xfId="4" applyFont="1" applyFill="1" applyBorder="1" applyAlignment="1" applyProtection="1">
      <alignment horizontal="center" vertical="center" wrapText="1"/>
    </xf>
    <xf numFmtId="0" fontId="2" fillId="0" borderId="0" xfId="4" applyFill="1" applyBorder="1"/>
    <xf numFmtId="0" fontId="19" fillId="0" borderId="0" xfId="4" applyFont="1" applyFill="1" applyBorder="1" applyAlignment="1">
      <alignment horizontal="center" wrapText="1"/>
    </xf>
    <xf numFmtId="0" fontId="2" fillId="0" borderId="0" xfId="4" applyFill="1" applyBorder="1" applyAlignment="1">
      <alignment horizontal="center"/>
    </xf>
    <xf numFmtId="167" fontId="2" fillId="0" borderId="0" xfId="4" applyNumberFormat="1" applyFill="1" applyBorder="1" applyAlignment="1">
      <alignment horizontal="center"/>
    </xf>
    <xf numFmtId="0" fontId="2" fillId="0" borderId="0" xfId="4" applyAlignment="1">
      <alignment wrapText="1"/>
    </xf>
    <xf numFmtId="167" fontId="19" fillId="0" borderId="0" xfId="4" applyNumberFormat="1" applyFont="1" applyFill="1" applyBorder="1" applyAlignment="1">
      <alignment horizontal="center"/>
    </xf>
    <xf numFmtId="0" fontId="53" fillId="5" borderId="45" xfId="1" applyFont="1" applyFill="1" applyBorder="1" applyAlignment="1">
      <alignment horizontal="center" vertical="center"/>
    </xf>
    <xf numFmtId="0" fontId="53" fillId="5" borderId="45" xfId="1" applyFont="1" applyFill="1" applyBorder="1" applyAlignment="1">
      <alignment horizontal="center" vertical="center" wrapText="1"/>
    </xf>
    <xf numFmtId="0" fontId="3" fillId="0" borderId="0" xfId="1"/>
    <xf numFmtId="0" fontId="54" fillId="0" borderId="0" xfId="1" applyFont="1" applyBorder="1" applyAlignment="1">
      <alignment horizontal="center" vertical="center"/>
    </xf>
    <xf numFmtId="0" fontId="53" fillId="0" borderId="0" xfId="1" applyFont="1" applyBorder="1" applyAlignment="1">
      <alignment horizontal="center" vertical="center" wrapText="1"/>
    </xf>
    <xf numFmtId="0" fontId="53" fillId="0" borderId="0" xfId="1" applyFont="1" applyBorder="1" applyAlignment="1">
      <alignment horizontal="center" vertical="center"/>
    </xf>
    <xf numFmtId="0" fontId="55" fillId="0" borderId="0" xfId="1" applyFont="1" applyBorder="1" applyAlignment="1">
      <alignment horizontal="left" vertical="center"/>
    </xf>
    <xf numFmtId="0" fontId="56" fillId="0" borderId="0" xfId="1" applyFont="1" applyAlignment="1">
      <alignment horizontal="center" vertical="center"/>
    </xf>
    <xf numFmtId="0" fontId="54" fillId="0" borderId="45" xfId="1" applyFont="1" applyBorder="1" applyAlignment="1">
      <alignment horizontal="left" vertical="center" indent="1"/>
    </xf>
    <xf numFmtId="0" fontId="54" fillId="0" borderId="45" xfId="1" applyFont="1" applyBorder="1" applyAlignment="1">
      <alignment horizontal="center" vertical="center"/>
    </xf>
    <xf numFmtId="3" fontId="54" fillId="0" borderId="45" xfId="14" applyNumberFormat="1" applyFont="1" applyBorder="1" applyAlignment="1">
      <alignment horizontal="right" vertical="center"/>
    </xf>
    <xf numFmtId="0" fontId="54" fillId="0" borderId="51" xfId="1" applyFont="1" applyBorder="1" applyAlignment="1">
      <alignment horizontal="center" vertical="center"/>
    </xf>
    <xf numFmtId="3" fontId="59" fillId="0" borderId="51" xfId="14" applyNumberFormat="1" applyFont="1" applyBorder="1" applyAlignment="1">
      <alignment vertical="center"/>
    </xf>
    <xf numFmtId="3" fontId="54" fillId="0" borderId="51" xfId="14" applyNumberFormat="1" applyFont="1" applyBorder="1" applyAlignment="1">
      <alignment horizontal="right" vertical="center"/>
    </xf>
    <xf numFmtId="0" fontId="3" fillId="0" borderId="0" xfId="1" applyBorder="1"/>
    <xf numFmtId="0" fontId="60" fillId="0" borderId="0" xfId="1" applyFont="1" applyBorder="1" applyAlignment="1">
      <alignment horizontal="left" vertical="center" indent="1"/>
    </xf>
    <xf numFmtId="0" fontId="54" fillId="0" borderId="46" xfId="1" applyFont="1" applyBorder="1" applyAlignment="1">
      <alignment horizontal="center" vertical="center"/>
    </xf>
    <xf numFmtId="3" fontId="54" fillId="0" borderId="0" xfId="14" applyNumberFormat="1" applyFont="1" applyBorder="1" applyAlignment="1">
      <alignment horizontal="right" vertical="center"/>
    </xf>
    <xf numFmtId="0" fontId="54" fillId="0" borderId="0" xfId="1" applyFont="1" applyBorder="1" applyAlignment="1">
      <alignment horizontal="left" vertical="center"/>
    </xf>
    <xf numFmtId="3" fontId="59" fillId="0" borderId="0" xfId="14" applyNumberFormat="1" applyFont="1" applyAlignment="1">
      <alignment vertical="center"/>
    </xf>
    <xf numFmtId="3" fontId="61" fillId="0" borderId="0" xfId="14" applyNumberFormat="1" applyFont="1" applyAlignment="1">
      <alignment vertical="center"/>
    </xf>
    <xf numFmtId="0" fontId="54" fillId="0" borderId="48" xfId="1" applyFont="1" applyBorder="1" applyAlignment="1">
      <alignment horizontal="left" vertical="center" indent="1"/>
    </xf>
    <xf numFmtId="3" fontId="59" fillId="0" borderId="52" xfId="14" applyNumberFormat="1" applyFont="1" applyBorder="1" applyAlignment="1">
      <alignment vertical="center"/>
    </xf>
    <xf numFmtId="3" fontId="54" fillId="0" borderId="52" xfId="14" applyNumberFormat="1" applyFont="1" applyBorder="1" applyAlignment="1">
      <alignment horizontal="right" vertical="center"/>
    </xf>
    <xf numFmtId="0" fontId="54" fillId="0" borderId="45" xfId="1" applyFont="1" applyBorder="1" applyAlignment="1">
      <alignment horizontal="left" indent="1"/>
    </xf>
    <xf numFmtId="0" fontId="16" fillId="0" borderId="0" xfId="1" applyFont="1" applyBorder="1"/>
    <xf numFmtId="0" fontId="54" fillId="0" borderId="0" xfId="14" applyFont="1" applyAlignment="1">
      <alignment vertical="center"/>
    </xf>
    <xf numFmtId="0" fontId="62" fillId="0" borderId="0" xfId="14" applyFont="1" applyBorder="1" applyAlignment="1">
      <alignment horizontal="center" vertical="center"/>
    </xf>
    <xf numFmtId="0" fontId="54" fillId="0" borderId="0" xfId="14" applyFont="1" applyAlignment="1">
      <alignment horizontal="center" vertical="center"/>
    </xf>
    <xf numFmtId="0" fontId="62" fillId="0" borderId="0" xfId="14" applyFont="1" applyAlignment="1">
      <alignment vertical="center"/>
    </xf>
    <xf numFmtId="0" fontId="54" fillId="0" borderId="0" xfId="1" applyFont="1" applyBorder="1" applyAlignment="1">
      <alignment horizontal="right" vertical="center"/>
    </xf>
    <xf numFmtId="167" fontId="63" fillId="0" borderId="0" xfId="14" applyNumberFormat="1" applyFont="1" applyBorder="1" applyAlignment="1">
      <alignment horizontal="right" vertical="center"/>
    </xf>
    <xf numFmtId="0" fontId="55" fillId="0" borderId="0" xfId="1" applyFont="1" applyAlignment="1">
      <alignment horizontal="left" vertical="center"/>
    </xf>
    <xf numFmtId="0" fontId="54" fillId="0" borderId="0" xfId="1" applyFont="1" applyAlignment="1">
      <alignment horizontal="center" vertical="center"/>
    </xf>
    <xf numFmtId="3" fontId="62" fillId="0" borderId="51" xfId="14" applyNumberFormat="1" applyFont="1" applyBorder="1" applyAlignment="1">
      <alignment vertical="center"/>
    </xf>
    <xf numFmtId="0" fontId="60" fillId="0" borderId="0" xfId="1" applyFont="1" applyBorder="1" applyAlignment="1">
      <alignment horizontal="left" vertical="center" wrapText="1" indent="1"/>
    </xf>
    <xf numFmtId="3" fontId="62" fillId="0" borderId="52" xfId="14" applyNumberFormat="1" applyFont="1" applyBorder="1" applyAlignment="1">
      <alignment vertical="center"/>
    </xf>
    <xf numFmtId="0" fontId="54" fillId="0" borderId="45" xfId="1" applyFont="1" applyBorder="1" applyAlignment="1">
      <alignment horizontal="left" vertical="center" wrapText="1" indent="1"/>
    </xf>
    <xf numFmtId="0" fontId="54" fillId="0" borderId="0" xfId="1" applyFont="1" applyBorder="1" applyAlignment="1">
      <alignment horizontal="left" vertical="center" indent="1"/>
    </xf>
    <xf numFmtId="0" fontId="64" fillId="0" borderId="0" xfId="1" applyFont="1" applyBorder="1" applyAlignment="1">
      <alignment vertical="center"/>
    </xf>
    <xf numFmtId="0" fontId="59" fillId="0" borderId="0" xfId="1" applyFont="1" applyBorder="1" applyAlignment="1">
      <alignment vertical="center"/>
    </xf>
    <xf numFmtId="0" fontId="61" fillId="0" borderId="0" xfId="1" applyFont="1" applyBorder="1" applyAlignment="1">
      <alignment vertical="center"/>
    </xf>
    <xf numFmtId="0" fontId="64" fillId="0" borderId="0" xfId="1" applyFont="1" applyAlignment="1">
      <alignment vertical="center"/>
    </xf>
    <xf numFmtId="0" fontId="59" fillId="0" borderId="0" xfId="1" applyFont="1" applyAlignment="1">
      <alignment vertical="center"/>
    </xf>
    <xf numFmtId="0" fontId="61" fillId="0" borderId="0" xfId="1" applyFont="1" applyAlignment="1">
      <alignment vertical="center"/>
    </xf>
    <xf numFmtId="0" fontId="0" fillId="0" borderId="0" xfId="0" applyFill="1" applyBorder="1"/>
    <xf numFmtId="0" fontId="9" fillId="0" borderId="0" xfId="0" applyFont="1" applyFill="1" applyBorder="1" applyAlignment="1">
      <alignment vertical="center"/>
    </xf>
    <xf numFmtId="49" fontId="9" fillId="0" borderId="6" xfId="0" applyNumberFormat="1" applyFont="1" applyFill="1" applyBorder="1" applyAlignment="1" applyProtection="1">
      <alignment horizontal="right" vertical="center"/>
      <protection locked="0"/>
    </xf>
    <xf numFmtId="49" fontId="9" fillId="0" borderId="0" xfId="0" applyNumberFormat="1" applyFont="1" applyFill="1" applyBorder="1" applyAlignment="1" applyProtection="1">
      <alignment horizontal="left" vertical="center"/>
      <protection locked="0"/>
    </xf>
    <xf numFmtId="0" fontId="82" fillId="0" borderId="0" xfId="56" applyFont="1"/>
    <xf numFmtId="0" fontId="1" fillId="0" borderId="0" xfId="56"/>
    <xf numFmtId="0" fontId="83" fillId="0" borderId="64" xfId="56" applyFont="1" applyBorder="1" applyAlignment="1">
      <alignment vertical="top" wrapText="1"/>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2" fillId="2" borderId="7" xfId="0" applyNumberFormat="1" applyFont="1" applyFill="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6" xfId="0" applyFont="1" applyBorder="1" applyAlignment="1">
      <alignment horizontal="right" indent="1"/>
    </xf>
    <xf numFmtId="0" fontId="0" fillId="0" borderId="8" xfId="0" applyFont="1" applyBorder="1" applyAlignment="1">
      <alignment horizontal="right" indent="1"/>
    </xf>
    <xf numFmtId="4" fontId="13" fillId="0" borderId="22" xfId="0" applyNumberFormat="1" applyFont="1" applyBorder="1" applyAlignment="1">
      <alignment horizontal="right" vertical="center" indent="1"/>
    </xf>
    <xf numFmtId="49" fontId="9" fillId="3" borderId="0" xfId="0" applyNumberFormat="1" applyFont="1" applyFill="1" applyBorder="1" applyAlignment="1" applyProtection="1">
      <alignment horizontal="left" vertical="center"/>
      <protection locked="0"/>
    </xf>
    <xf numFmtId="49" fontId="9" fillId="3" borderId="6" xfId="0" applyNumberFormat="1" applyFont="1" applyFill="1" applyBorder="1" applyAlignment="1" applyProtection="1">
      <alignment horizontal="left" vertical="center"/>
      <protection locked="0"/>
    </xf>
    <xf numFmtId="49" fontId="9" fillId="2" borderId="0" xfId="0" applyNumberFormat="1" applyFont="1" applyFill="1" applyBorder="1" applyAlignment="1">
      <alignment horizontal="center" vertical="center"/>
    </xf>
    <xf numFmtId="0" fontId="9" fillId="2" borderId="0" xfId="0" applyFont="1" applyFill="1" applyBorder="1" applyAlignment="1">
      <alignment horizontal="center" vertical="center"/>
    </xf>
    <xf numFmtId="0" fontId="9" fillId="2" borderId="2" xfId="0" applyFont="1" applyFill="1" applyBorder="1" applyAlignment="1">
      <alignment horizontal="center" vertical="center"/>
    </xf>
    <xf numFmtId="49" fontId="8" fillId="2" borderId="18" xfId="0" applyNumberFormat="1" applyFont="1" applyFill="1" applyBorder="1" applyAlignment="1">
      <alignment horizontal="center" vertical="center" shrinkToFit="1"/>
    </xf>
    <xf numFmtId="0" fontId="8" fillId="2" borderId="18" xfId="0" applyFont="1" applyFill="1" applyBorder="1" applyAlignment="1">
      <alignment horizontal="center" vertical="center" shrinkToFit="1"/>
    </xf>
    <xf numFmtId="0" fontId="8" fillId="2" borderId="19" xfId="0" applyFont="1" applyFill="1" applyBorder="1" applyAlignment="1">
      <alignment horizontal="center" vertical="center" shrinkToFit="1"/>
    </xf>
    <xf numFmtId="1" fontId="0" fillId="0" borderId="6" xfId="0" applyNumberFormat="1" applyFont="1" applyBorder="1" applyAlignment="1">
      <alignment horizontal="right" indent="1"/>
    </xf>
    <xf numFmtId="49" fontId="9" fillId="3" borderId="18" xfId="0" applyNumberFormat="1" applyFont="1" applyFill="1" applyBorder="1" applyAlignment="1" applyProtection="1">
      <alignment horizontal="left" vertical="center"/>
      <protection locked="0"/>
    </xf>
    <xf numFmtId="4" fontId="5" fillId="0" borderId="27" xfId="0" applyNumberFormat="1" applyFont="1" applyBorder="1" applyAlignment="1">
      <alignment vertical="center"/>
    </xf>
    <xf numFmtId="49" fontId="5" fillId="0" borderId="26" xfId="0" applyNumberFormat="1" applyFont="1" applyBorder="1" applyAlignment="1">
      <alignment vertical="center" wrapText="1"/>
    </xf>
    <xf numFmtId="49" fontId="5" fillId="0" borderId="0" xfId="0" applyNumberFormat="1" applyFont="1" applyBorder="1" applyAlignment="1">
      <alignment vertical="center" wrapText="1"/>
    </xf>
    <xf numFmtId="0" fontId="15" fillId="2" borderId="29" xfId="0" applyFont="1" applyFill="1" applyBorder="1" applyAlignment="1">
      <alignment horizontal="center" vertical="center" wrapText="1"/>
    </xf>
    <xf numFmtId="4" fontId="5" fillId="0" borderId="29" xfId="0" applyNumberFormat="1" applyFont="1" applyBorder="1" applyAlignment="1">
      <alignment vertical="center"/>
    </xf>
    <xf numFmtId="49" fontId="5" fillId="0" borderId="30" xfId="0" applyNumberFormat="1" applyFont="1" applyBorder="1" applyAlignment="1">
      <alignment vertical="center" wrapText="1"/>
    </xf>
    <xf numFmtId="49" fontId="5" fillId="0" borderId="18" xfId="0" applyNumberFormat="1" applyFont="1" applyBorder="1" applyAlignment="1">
      <alignment vertical="center" wrapTex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6" xfId="0" applyNumberFormat="1" applyFont="1" applyBorder="1" applyAlignment="1">
      <alignment horizontal="right" vertical="center" indent="1"/>
    </xf>
    <xf numFmtId="4" fontId="5" fillId="4" borderId="33" xfId="0" applyNumberFormat="1" applyFont="1" applyFill="1" applyBorder="1" applyAlignment="1"/>
    <xf numFmtId="49" fontId="9" fillId="0" borderId="18" xfId="0" applyNumberFormat="1" applyFont="1" applyFill="1" applyBorder="1" applyAlignment="1" applyProtection="1">
      <alignment horizontal="left" vertical="center"/>
      <protection locked="0"/>
    </xf>
    <xf numFmtId="49" fontId="9" fillId="0" borderId="0" xfId="0" applyNumberFormat="1" applyFont="1" applyFill="1" applyBorder="1" applyAlignment="1" applyProtection="1">
      <alignment horizontal="left" vertical="center"/>
      <protection locked="0"/>
    </xf>
    <xf numFmtId="49" fontId="9" fillId="0" borderId="6" xfId="0" applyNumberFormat="1" applyFont="1" applyFill="1" applyBorder="1" applyAlignment="1" applyProtection="1">
      <alignment horizontal="left" vertical="center"/>
      <protection locked="0"/>
    </xf>
    <xf numFmtId="4" fontId="5" fillId="0" borderId="33" xfId="0" applyNumberFormat="1" applyFont="1" applyBorder="1" applyAlignment="1">
      <alignment vertical="center"/>
    </xf>
    <xf numFmtId="49" fontId="5" fillId="0" borderId="10" xfId="0" applyNumberFormat="1" applyFont="1" applyBorder="1" applyAlignment="1">
      <alignment vertical="center" wrapText="1"/>
    </xf>
    <xf numFmtId="49" fontId="5" fillId="0" borderId="6" xfId="0" applyNumberFormat="1" applyFont="1" applyBorder="1" applyAlignment="1">
      <alignment vertical="center" wrapText="1"/>
    </xf>
    <xf numFmtId="0" fontId="8" fillId="0" borderId="0" xfId="0" applyFont="1" applyAlignment="1">
      <alignment horizontal="center" vertical="top"/>
    </xf>
    <xf numFmtId="0" fontId="8"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6" fillId="0" borderId="0" xfId="0" applyFont="1" applyAlignment="1">
      <alignment horizontal="center"/>
    </xf>
    <xf numFmtId="49" fontId="0" fillId="0" borderId="34" xfId="0" applyNumberFormat="1" applyBorder="1" applyAlignment="1">
      <alignment vertical="center"/>
    </xf>
    <xf numFmtId="0" fontId="0" fillId="0" borderId="34" xfId="0" applyBorder="1" applyAlignment="1">
      <alignment vertical="center"/>
    </xf>
    <xf numFmtId="0" fontId="0" fillId="0" borderId="38" xfId="0" applyBorder="1" applyAlignment="1">
      <alignment vertical="center"/>
    </xf>
    <xf numFmtId="49" fontId="0" fillId="0" borderId="35" xfId="0" applyNumberFormat="1" applyBorder="1" applyAlignment="1">
      <alignment vertical="center"/>
    </xf>
    <xf numFmtId="0" fontId="0" fillId="0" borderId="35" xfId="0" applyBorder="1" applyAlignment="1">
      <alignment vertical="center"/>
    </xf>
    <xf numFmtId="0" fontId="0" fillId="0" borderId="39" xfId="0" applyBorder="1" applyAlignment="1">
      <alignment vertical="center"/>
    </xf>
    <xf numFmtId="0" fontId="0" fillId="0" borderId="0" xfId="0" applyAlignment="1">
      <alignment vertical="top"/>
    </xf>
    <xf numFmtId="0" fontId="0" fillId="0" borderId="0" xfId="0" applyAlignment="1">
      <alignment horizontal="left" vertical="top" wrapText="1"/>
    </xf>
    <xf numFmtId="0" fontId="0" fillId="3" borderId="30" xfId="0" applyFill="1" applyBorder="1" applyAlignment="1" applyProtection="1">
      <alignment vertical="top" wrapText="1"/>
      <protection locked="0"/>
    </xf>
    <xf numFmtId="0" fontId="0" fillId="3" borderId="18" xfId="0" applyFill="1" applyBorder="1" applyAlignment="1" applyProtection="1">
      <alignment vertical="top" wrapText="1"/>
      <protection locked="0"/>
    </xf>
    <xf numFmtId="0" fontId="0" fillId="3" borderId="18" xfId="0" applyFill="1" applyBorder="1" applyAlignment="1" applyProtection="1">
      <alignment horizontal="left" vertical="top" wrapText="1"/>
      <protection locked="0"/>
    </xf>
    <xf numFmtId="0" fontId="0" fillId="3" borderId="31" xfId="0" applyFill="1" applyBorder="1" applyAlignment="1" applyProtection="1">
      <alignment vertical="top" wrapText="1"/>
      <protection locked="0"/>
    </xf>
    <xf numFmtId="0" fontId="0" fillId="3" borderId="26" xfId="0" applyFill="1" applyBorder="1" applyAlignment="1" applyProtection="1">
      <alignment vertical="top" wrapText="1"/>
      <protection locked="0"/>
    </xf>
    <xf numFmtId="0" fontId="0" fillId="3" borderId="0" xfId="0" applyFill="1" applyBorder="1" applyAlignment="1" applyProtection="1">
      <alignment vertical="top" wrapText="1"/>
      <protection locked="0"/>
    </xf>
    <xf numFmtId="0" fontId="0" fillId="3" borderId="0" xfId="0" applyFill="1" applyBorder="1" applyAlignment="1" applyProtection="1">
      <alignment horizontal="left" vertical="top" wrapText="1"/>
      <protection locked="0"/>
    </xf>
    <xf numFmtId="0" fontId="0" fillId="3" borderId="28" xfId="0" applyFill="1" applyBorder="1" applyAlignment="1" applyProtection="1">
      <alignment vertical="top" wrapText="1"/>
      <protection locked="0"/>
    </xf>
    <xf numFmtId="0" fontId="0" fillId="3" borderId="10" xfId="0" applyFill="1" applyBorder="1" applyAlignment="1" applyProtection="1">
      <alignment vertical="top" wrapText="1"/>
      <protection locked="0"/>
    </xf>
    <xf numFmtId="0" fontId="0" fillId="3" borderId="6" xfId="0" applyFill="1" applyBorder="1" applyAlignment="1" applyProtection="1">
      <alignment vertical="top" wrapText="1"/>
      <protection locked="0"/>
    </xf>
    <xf numFmtId="0" fontId="0" fillId="3" borderId="6" xfId="0" applyFill="1" applyBorder="1" applyAlignment="1" applyProtection="1">
      <alignment horizontal="left" vertical="top" wrapText="1"/>
      <protection locked="0"/>
    </xf>
    <xf numFmtId="0" fontId="0" fillId="3" borderId="32" xfId="0" applyFill="1" applyBorder="1" applyAlignment="1" applyProtection="1">
      <alignment vertical="top" wrapText="1"/>
      <protection locked="0"/>
    </xf>
    <xf numFmtId="0" fontId="54" fillId="0" borderId="0" xfId="14" applyFont="1" applyBorder="1" applyAlignment="1">
      <alignment horizontal="right" vertical="center"/>
    </xf>
    <xf numFmtId="167" fontId="54" fillId="0" borderId="48" xfId="14" applyNumberFormat="1" applyFont="1" applyBorder="1" applyAlignment="1">
      <alignment horizontal="right" vertical="center"/>
    </xf>
    <xf numFmtId="167" fontId="54" fillId="0" borderId="49" xfId="14" applyNumberFormat="1" applyFont="1" applyBorder="1" applyAlignment="1">
      <alignment horizontal="right" vertical="center"/>
    </xf>
    <xf numFmtId="0" fontId="54" fillId="0" borderId="0" xfId="1" applyFont="1" applyBorder="1" applyAlignment="1">
      <alignment horizontal="right" vertical="center"/>
    </xf>
    <xf numFmtId="0" fontId="54" fillId="0" borderId="50" xfId="1" applyFont="1" applyBorder="1" applyAlignment="1">
      <alignment horizontal="right" vertical="center"/>
    </xf>
    <xf numFmtId="167" fontId="63" fillId="0" borderId="43" xfId="14" applyNumberFormat="1" applyFont="1" applyBorder="1" applyAlignment="1">
      <alignment horizontal="right" vertical="center"/>
    </xf>
    <xf numFmtId="167" fontId="63" fillId="0" borderId="44" xfId="14" applyNumberFormat="1" applyFont="1" applyBorder="1" applyAlignment="1">
      <alignment horizontal="right" vertical="center"/>
    </xf>
    <xf numFmtId="167" fontId="58" fillId="0" borderId="48" xfId="14" applyNumberFormat="1" applyFont="1" applyBorder="1" applyAlignment="1">
      <alignment horizontal="right" vertical="center"/>
    </xf>
    <xf numFmtId="167" fontId="58" fillId="0" borderId="49" xfId="14" applyNumberFormat="1" applyFont="1" applyBorder="1" applyAlignment="1">
      <alignment horizontal="right" vertical="center"/>
    </xf>
    <xf numFmtId="0" fontId="54" fillId="0" borderId="50" xfId="14" applyFont="1" applyBorder="1" applyAlignment="1">
      <alignment horizontal="right" vertical="center"/>
    </xf>
    <xf numFmtId="0" fontId="58" fillId="0" borderId="0" xfId="14" applyFont="1" applyBorder="1" applyAlignment="1">
      <alignment horizontal="right" vertical="center" indent="2"/>
    </xf>
    <xf numFmtId="0" fontId="58" fillId="0" borderId="50" xfId="14" applyFont="1" applyBorder="1" applyAlignment="1">
      <alignment horizontal="right" vertical="center" indent="2"/>
    </xf>
    <xf numFmtId="0" fontId="54" fillId="0" borderId="0" xfId="1" applyFont="1" applyBorder="1" applyAlignment="1">
      <alignment horizontal="right" vertical="center" indent="2"/>
    </xf>
    <xf numFmtId="0" fontId="54" fillId="0" borderId="28" xfId="1" applyFont="1" applyBorder="1" applyAlignment="1">
      <alignment horizontal="right" vertical="center" indent="2"/>
    </xf>
    <xf numFmtId="167" fontId="63" fillId="0" borderId="62" xfId="14" applyNumberFormat="1" applyFont="1" applyBorder="1" applyAlignment="1">
      <alignment horizontal="right" vertical="center"/>
    </xf>
    <xf numFmtId="167" fontId="63" fillId="0" borderId="63" xfId="14" applyNumberFormat="1" applyFont="1" applyBorder="1" applyAlignment="1">
      <alignment horizontal="right" vertical="center"/>
    </xf>
    <xf numFmtId="0" fontId="28" fillId="0" borderId="0" xfId="5" applyNumberFormat="1" applyAlignment="1">
      <alignment horizontal="left" wrapText="1"/>
    </xf>
    <xf numFmtId="0" fontId="2" fillId="0" borderId="0" xfId="4" applyAlignment="1">
      <alignment horizontal="left" wrapText="1"/>
    </xf>
    <xf numFmtId="166" fontId="20" fillId="0" borderId="0" xfId="3" applyNumberFormat="1" applyFont="1" applyFill="1" applyBorder="1" applyAlignment="1">
      <alignment horizontal="center" vertical="center" wrapText="1"/>
    </xf>
    <xf numFmtId="49" fontId="11" fillId="0" borderId="0" xfId="8" applyNumberFormat="1" applyFont="1" applyAlignment="1">
      <alignment horizontal="left" vertical="center" wrapText="1"/>
    </xf>
    <xf numFmtId="0" fontId="3" fillId="0" borderId="0" xfId="8" applyFont="1" applyAlignment="1">
      <alignment wrapText="1"/>
    </xf>
    <xf numFmtId="49" fontId="43" fillId="0" borderId="0" xfId="8" applyNumberFormat="1" applyFont="1" applyAlignment="1">
      <alignment horizontal="left" vertical="center" wrapText="1"/>
    </xf>
    <xf numFmtId="0" fontId="3" fillId="0" borderId="0" xfId="8" applyFont="1" applyAlignment="1">
      <alignment horizontal="center" shrinkToFit="1"/>
    </xf>
    <xf numFmtId="0" fontId="3" fillId="0" borderId="0" xfId="8" applyFont="1" applyAlignment="1">
      <alignment horizontal="center"/>
    </xf>
    <xf numFmtId="49" fontId="8" fillId="0" borderId="0" xfId="9" applyNumberFormat="1" applyFont="1" applyAlignment="1">
      <alignment horizontal="left" vertical="center" wrapText="1"/>
    </xf>
    <xf numFmtId="0" fontId="10" fillId="0" borderId="0" xfId="9" applyFont="1" applyAlignment="1">
      <alignment wrapText="1"/>
    </xf>
    <xf numFmtId="49" fontId="43" fillId="0" borderId="0" xfId="9" applyNumberFormat="1" applyFont="1" applyAlignment="1">
      <alignment horizontal="left" vertical="center" wrapText="1"/>
    </xf>
    <xf numFmtId="0" fontId="3" fillId="0" borderId="0" xfId="9" applyFont="1" applyAlignment="1">
      <alignment horizontal="center" shrinkToFit="1"/>
    </xf>
    <xf numFmtId="0" fontId="3" fillId="0" borderId="0" xfId="9" applyFont="1" applyAlignment="1">
      <alignment horizontal="center"/>
    </xf>
    <xf numFmtId="0" fontId="84" fillId="0" borderId="0" xfId="0" applyFont="1" applyFill="1" applyBorder="1" applyAlignment="1">
      <alignment wrapText="1"/>
    </xf>
    <xf numFmtId="0" fontId="84" fillId="0" borderId="0" xfId="0" applyFont="1" applyAlignment="1">
      <alignment wrapText="1"/>
    </xf>
    <xf numFmtId="0" fontId="19" fillId="0" borderId="0" xfId="0" applyFont="1" applyFill="1" applyBorder="1" applyAlignment="1">
      <alignment horizontal="center" wrapText="1"/>
    </xf>
  </cellXfs>
  <cellStyles count="59">
    <cellStyle name="20% - Accent1" xfId="15"/>
    <cellStyle name="20% - Accent2" xfId="16"/>
    <cellStyle name="20% - Accent3" xfId="17"/>
    <cellStyle name="20% - Accent4" xfId="18"/>
    <cellStyle name="20% - Accent5" xfId="19"/>
    <cellStyle name="20% - Accent6" xfId="20"/>
    <cellStyle name="40% - Accent1" xfId="21"/>
    <cellStyle name="40% - Accent2" xfId="22"/>
    <cellStyle name="40% - Accent3" xfId="23"/>
    <cellStyle name="40% - Accent4" xfId="24"/>
    <cellStyle name="40% - Accent5" xfId="25"/>
    <cellStyle name="40% - Accent6" xfId="26"/>
    <cellStyle name="60% - Accent1" xfId="27"/>
    <cellStyle name="60% - Accent2" xfId="28"/>
    <cellStyle name="60% - Accent3" xfId="29"/>
    <cellStyle name="60% - Accent4" xfId="30"/>
    <cellStyle name="60% - Accent5" xfId="31"/>
    <cellStyle name="60% - Accent6" xfId="32"/>
    <cellStyle name="Accent1" xfId="33"/>
    <cellStyle name="Accent2" xfId="34"/>
    <cellStyle name="Accent3" xfId="35"/>
    <cellStyle name="Accent4" xfId="36"/>
    <cellStyle name="Accent5" xfId="37"/>
    <cellStyle name="Accent6" xfId="38"/>
    <cellStyle name="Bad" xfId="39"/>
    <cellStyle name="Calculation" xfId="40"/>
    <cellStyle name="Explanatory Text" xfId="41"/>
    <cellStyle name="Good" xfId="42"/>
    <cellStyle name="Heading 1" xfId="43"/>
    <cellStyle name="Heading 2" xfId="44"/>
    <cellStyle name="Heading 3" xfId="45"/>
    <cellStyle name="Heading 4" xfId="46"/>
    <cellStyle name="Hypertextový odkaz" xfId="5" builtinId="8"/>
    <cellStyle name="Check Cell" xfId="47"/>
    <cellStyle name="Input" xfId="48"/>
    <cellStyle name="Linked Cell" xfId="49"/>
    <cellStyle name="měny 2" xfId="6"/>
    <cellStyle name="Neutral" xfId="50"/>
    <cellStyle name="normální" xfId="0" builtinId="0"/>
    <cellStyle name="normální 12" xfId="57"/>
    <cellStyle name="normální 2" xfId="1"/>
    <cellStyle name="normální 2 2" xfId="7"/>
    <cellStyle name="normální 2 3" xfId="58"/>
    <cellStyle name="normální 3" xfId="4"/>
    <cellStyle name="normální 3 2" xfId="3"/>
    <cellStyle name="normální 4" xfId="8"/>
    <cellStyle name="normální 4 2" xfId="56"/>
    <cellStyle name="normální 5" xfId="9"/>
    <cellStyle name="normální 9" xfId="10"/>
    <cellStyle name="normální 9 5" xfId="11"/>
    <cellStyle name="normální_ELEKTROINSTALACE" xfId="12"/>
    <cellStyle name="normální_Specifikace 0729" xfId="14"/>
    <cellStyle name="Note" xfId="51"/>
    <cellStyle name="Output" xfId="52"/>
    <cellStyle name="procent" xfId="2" builtinId="5"/>
    <cellStyle name="Styl 1" xfId="13"/>
    <cellStyle name="Title" xfId="53"/>
    <cellStyle name="Total" xfId="54"/>
    <cellStyle name="Warning Text" xfId="5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epozit&#225;&#345;%20KH_rozpo&#269;e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enovo/AppData/Local/Temp/Hotel_Rajka_rozpo&#269;e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tavitel/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Všeobecné pomínky"/>
      <sheetName val="Stavba"/>
      <sheetName val="VzorPolozky"/>
      <sheetName val="Rozpočet Pol"/>
      <sheetName val="ZTI"/>
      <sheetName val="Plyn"/>
      <sheetName val="GHZ"/>
      <sheetName val="ESI"/>
      <sheetName val="ESL"/>
      <sheetName val="VZT"/>
    </sheetNames>
    <sheetDataSet>
      <sheetData sheetId="0"/>
      <sheetData sheetId="1">
        <row r="23">
          <cell r="G23">
            <v>0</v>
          </cell>
        </row>
        <row r="24">
          <cell r="G24">
            <v>0</v>
          </cell>
        </row>
        <row r="25">
          <cell r="G25">
            <v>13193597.109999999</v>
          </cell>
        </row>
        <row r="26">
          <cell r="G26">
            <v>2770655.3931</v>
          </cell>
        </row>
        <row r="27">
          <cell r="G27">
            <v>0</v>
          </cell>
        </row>
        <row r="28">
          <cell r="J28" t="str">
            <v>CZK</v>
          </cell>
        </row>
      </sheetData>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Pokyny pro vyplnění"/>
      <sheetName val="Všeobecné pomínky"/>
      <sheetName val="Stavba"/>
      <sheetName val="VzorPolozky"/>
      <sheetName val=" Pol"/>
      <sheetName val="Kanalizace"/>
      <sheetName val="Přeložka kanalizace"/>
      <sheetName val="Vodovod"/>
      <sheetName val="Plynovod"/>
      <sheetName val="Zařizovací_předměty"/>
      <sheetName val="ÚSTŘEDNÍ VYTÁPĚNÍ"/>
      <sheetName val="ESI"/>
      <sheetName val="ESL"/>
      <sheetName val="MaR"/>
      <sheetName val="VZT"/>
      <sheetName val="GIF"/>
    </sheetNames>
    <sheetDataSet>
      <sheetData sheetId="0" refreshError="1"/>
      <sheetData sheetId="1" refreshError="1"/>
      <sheetData sheetId="2">
        <row r="25">
          <cell r="G25">
            <v>69057102.577429995</v>
          </cell>
        </row>
        <row r="28">
          <cell r="J28" t="str">
            <v>CZK</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dimension ref="A1:A31"/>
  <sheetViews>
    <sheetView zoomScaleNormal="100" workbookViewId="0">
      <selection activeCell="F14" sqref="F14"/>
    </sheetView>
  </sheetViews>
  <sheetFormatPr defaultRowHeight="15"/>
  <cols>
    <col min="1" max="1" width="92.5703125" style="491" customWidth="1"/>
    <col min="2" max="16384" width="9.140625" style="491"/>
  </cols>
  <sheetData>
    <row r="1" spans="1:1">
      <c r="A1" s="490" t="s">
        <v>1347</v>
      </c>
    </row>
    <row r="2" spans="1:1" ht="24">
      <c r="A2" s="492" t="s">
        <v>1348</v>
      </c>
    </row>
    <row r="3" spans="1:1" ht="48">
      <c r="A3" s="492" t="s">
        <v>1349</v>
      </c>
    </row>
    <row r="4" spans="1:1" ht="48">
      <c r="A4" s="492" t="s">
        <v>1350</v>
      </c>
    </row>
    <row r="5" spans="1:1" ht="36">
      <c r="A5" s="492" t="s">
        <v>1351</v>
      </c>
    </row>
    <row r="6" spans="1:1" ht="72">
      <c r="A6" s="492" t="s">
        <v>1352</v>
      </c>
    </row>
    <row r="7" spans="1:1" ht="48">
      <c r="A7" s="492" t="s">
        <v>1353</v>
      </c>
    </row>
    <row r="8" spans="1:1" ht="36">
      <c r="A8" s="492" t="s">
        <v>1354</v>
      </c>
    </row>
    <row r="9" spans="1:1" ht="24">
      <c r="A9" s="492" t="s">
        <v>1355</v>
      </c>
    </row>
    <row r="10" spans="1:1" ht="24" customHeight="1">
      <c r="A10" s="492" t="s">
        <v>1356</v>
      </c>
    </row>
    <row r="11" spans="1:1" ht="24">
      <c r="A11" s="492" t="s">
        <v>1357</v>
      </c>
    </row>
    <row r="12" spans="1:1" ht="24" customHeight="1">
      <c r="A12" s="492" t="s">
        <v>1358</v>
      </c>
    </row>
    <row r="13" spans="1:1" ht="36" customHeight="1">
      <c r="A13" s="492" t="s">
        <v>1359</v>
      </c>
    </row>
    <row r="14" spans="1:1" ht="24">
      <c r="A14" s="492" t="s">
        <v>1360</v>
      </c>
    </row>
    <row r="15" spans="1:1" ht="24">
      <c r="A15" s="492" t="s">
        <v>1361</v>
      </c>
    </row>
    <row r="16" spans="1:1" ht="36">
      <c r="A16" s="492" t="s">
        <v>1362</v>
      </c>
    </row>
    <row r="17" spans="1:1" ht="24">
      <c r="A17" s="492" t="s">
        <v>1363</v>
      </c>
    </row>
    <row r="18" spans="1:1" ht="48">
      <c r="A18" s="492" t="s">
        <v>1364</v>
      </c>
    </row>
    <row r="19" spans="1:1" ht="36">
      <c r="A19" s="492" t="s">
        <v>1365</v>
      </c>
    </row>
    <row r="20" spans="1:1" ht="24">
      <c r="A20" s="492" t="s">
        <v>1366</v>
      </c>
    </row>
    <row r="21" spans="1:1" ht="24">
      <c r="A21" s="492" t="s">
        <v>1367</v>
      </c>
    </row>
    <row r="22" spans="1:1" ht="48">
      <c r="A22" s="492" t="s">
        <v>1368</v>
      </c>
    </row>
    <row r="23" spans="1:1" ht="24" customHeight="1">
      <c r="A23" s="492" t="s">
        <v>1369</v>
      </c>
    </row>
    <row r="24" spans="1:1" ht="24">
      <c r="A24" s="492" t="s">
        <v>1370</v>
      </c>
    </row>
    <row r="25" spans="1:1" ht="24" customHeight="1">
      <c r="A25" s="492" t="s">
        <v>1371</v>
      </c>
    </row>
    <row r="26" spans="1:1" ht="15" customHeight="1">
      <c r="A26" s="492" t="s">
        <v>1372</v>
      </c>
    </row>
    <row r="27" spans="1:1" ht="24" customHeight="1">
      <c r="A27" s="492" t="s">
        <v>1373</v>
      </c>
    </row>
    <row r="28" spans="1:1" ht="60">
      <c r="A28" s="492" t="s">
        <v>1374</v>
      </c>
    </row>
    <row r="29" spans="1:1" ht="36">
      <c r="A29" s="492" t="s">
        <v>1375</v>
      </c>
    </row>
    <row r="30" spans="1:1" ht="24" customHeight="1">
      <c r="A30" s="492" t="s">
        <v>1376</v>
      </c>
    </row>
    <row r="31" spans="1:1" ht="24">
      <c r="A31" s="492" t="s">
        <v>1377</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I63"/>
  <sheetViews>
    <sheetView zoomScaleNormal="100" workbookViewId="0">
      <selection activeCell="C33" sqref="C33"/>
    </sheetView>
  </sheetViews>
  <sheetFormatPr defaultRowHeight="15"/>
  <cols>
    <col min="1" max="1" width="3.85546875" style="187" customWidth="1"/>
    <col min="2" max="2" width="5.28515625" style="187" customWidth="1"/>
    <col min="3" max="3" width="42.7109375" style="187" customWidth="1"/>
    <col min="4" max="4" width="4.7109375" style="187" customWidth="1"/>
    <col min="5" max="5" width="8.7109375" style="187" customWidth="1"/>
    <col min="6" max="6" width="12.28515625" style="187" customWidth="1"/>
    <col min="7" max="7" width="14" style="187" customWidth="1"/>
    <col min="8" max="8" width="11.140625" style="187" customWidth="1"/>
    <col min="9" max="16384" width="9.140625" style="187"/>
  </cols>
  <sheetData>
    <row r="1" spans="1:9" ht="33.75">
      <c r="A1" s="434" t="s">
        <v>1263</v>
      </c>
      <c r="B1" s="434" t="s">
        <v>938</v>
      </c>
      <c r="C1" s="434" t="s">
        <v>1264</v>
      </c>
      <c r="D1" s="434" t="s">
        <v>124</v>
      </c>
      <c r="E1" s="434" t="s">
        <v>1265</v>
      </c>
      <c r="F1" s="434" t="s">
        <v>1266</v>
      </c>
      <c r="G1" s="434" t="s">
        <v>1</v>
      </c>
      <c r="H1" s="434" t="s">
        <v>1267</v>
      </c>
      <c r="I1" s="435"/>
    </row>
    <row r="2" spans="1:9">
      <c r="A2" s="434" t="s">
        <v>53</v>
      </c>
      <c r="B2" s="434" t="s">
        <v>55</v>
      </c>
      <c r="C2" s="434" t="s">
        <v>57</v>
      </c>
      <c r="D2" s="434" t="s">
        <v>59</v>
      </c>
      <c r="E2" s="434" t="s">
        <v>1268</v>
      </c>
      <c r="F2" s="434" t="s">
        <v>1269</v>
      </c>
      <c r="G2" s="434" t="s">
        <v>1270</v>
      </c>
      <c r="H2" s="434" t="s">
        <v>1271</v>
      </c>
      <c r="I2" s="435"/>
    </row>
    <row r="3" spans="1:9">
      <c r="A3" s="434"/>
      <c r="B3" s="434"/>
      <c r="C3" s="436" t="s">
        <v>1272</v>
      </c>
      <c r="D3" s="434"/>
      <c r="E3" s="434"/>
      <c r="F3" s="434"/>
      <c r="G3" s="434"/>
      <c r="H3" s="434"/>
      <c r="I3" s="435"/>
    </row>
    <row r="4" spans="1:9" ht="121.5">
      <c r="A4" s="437">
        <v>1</v>
      </c>
      <c r="B4" s="435"/>
      <c r="C4" s="591" t="s">
        <v>1400</v>
      </c>
      <c r="D4" s="437" t="s">
        <v>698</v>
      </c>
      <c r="E4" s="437">
        <v>1</v>
      </c>
      <c r="F4" s="438"/>
      <c r="G4" s="438">
        <f t="shared" ref="G4:G6" si="0">E4*F4</f>
        <v>0</v>
      </c>
      <c r="H4" s="437">
        <v>650</v>
      </c>
      <c r="I4" s="435"/>
    </row>
    <row r="5" spans="1:9" ht="66">
      <c r="A5" s="437">
        <v>2</v>
      </c>
      <c r="C5" s="592" t="s">
        <v>1401</v>
      </c>
      <c r="D5" s="437" t="s">
        <v>698</v>
      </c>
      <c r="E5" s="437">
        <v>1</v>
      </c>
      <c r="F5" s="438"/>
      <c r="G5" s="438">
        <f t="shared" si="0"/>
        <v>0</v>
      </c>
      <c r="H5" s="437">
        <v>11</v>
      </c>
    </row>
    <row r="6" spans="1:9" ht="64.5">
      <c r="A6" s="437">
        <v>3</v>
      </c>
      <c r="C6" s="592" t="s">
        <v>1273</v>
      </c>
      <c r="D6" s="437" t="s">
        <v>686</v>
      </c>
      <c r="E6" s="437">
        <v>1</v>
      </c>
      <c r="F6" s="438"/>
      <c r="G6" s="438">
        <f t="shared" si="0"/>
        <v>0</v>
      </c>
      <c r="H6" s="437"/>
    </row>
    <row r="7" spans="1:9" ht="39">
      <c r="A7" s="437">
        <v>4</v>
      </c>
      <c r="C7" s="592" t="s">
        <v>1274</v>
      </c>
      <c r="D7" s="437" t="s">
        <v>698</v>
      </c>
      <c r="E7" s="437">
        <v>2</v>
      </c>
      <c r="F7" s="438"/>
      <c r="G7" s="438">
        <f>E7*F7</f>
        <v>0</v>
      </c>
      <c r="H7" s="437"/>
    </row>
    <row r="8" spans="1:9" ht="26.25">
      <c r="A8" s="437">
        <v>5</v>
      </c>
      <c r="C8" s="592" t="s">
        <v>1275</v>
      </c>
      <c r="D8" s="437" t="s">
        <v>698</v>
      </c>
      <c r="E8" s="437">
        <v>4</v>
      </c>
      <c r="F8" s="438"/>
      <c r="G8" s="438">
        <f t="shared" ref="G8:G19" si="1">E8*F8</f>
        <v>0</v>
      </c>
      <c r="H8" s="437"/>
    </row>
    <row r="9" spans="1:9" ht="26.25">
      <c r="A9" s="437">
        <v>6</v>
      </c>
      <c r="C9" s="592" t="s">
        <v>1276</v>
      </c>
      <c r="D9" s="437" t="s">
        <v>698</v>
      </c>
      <c r="E9" s="437">
        <v>1</v>
      </c>
      <c r="F9" s="438"/>
      <c r="G9" s="438">
        <f t="shared" si="1"/>
        <v>0</v>
      </c>
      <c r="H9" s="437"/>
    </row>
    <row r="10" spans="1:9" ht="39">
      <c r="A10" s="437">
        <v>7</v>
      </c>
      <c r="C10" s="592" t="s">
        <v>1277</v>
      </c>
      <c r="D10" s="437" t="s">
        <v>698</v>
      </c>
      <c r="E10" s="437">
        <v>4</v>
      </c>
      <c r="F10" s="438"/>
      <c r="G10" s="438">
        <f t="shared" si="1"/>
        <v>0</v>
      </c>
      <c r="H10" s="437"/>
    </row>
    <row r="11" spans="1:9">
      <c r="A11" s="437">
        <v>8</v>
      </c>
      <c r="C11" s="592" t="s">
        <v>1278</v>
      </c>
      <c r="D11" s="437" t="s">
        <v>698</v>
      </c>
      <c r="E11" s="437">
        <v>1</v>
      </c>
      <c r="F11" s="438"/>
      <c r="G11" s="438">
        <f t="shared" si="1"/>
        <v>0</v>
      </c>
      <c r="H11" s="437"/>
    </row>
    <row r="12" spans="1:9" ht="26.25">
      <c r="A12" s="437">
        <v>9</v>
      </c>
      <c r="C12" s="592" t="s">
        <v>1279</v>
      </c>
      <c r="D12" s="437" t="s">
        <v>698</v>
      </c>
      <c r="E12" s="437">
        <v>4</v>
      </c>
      <c r="F12" s="438"/>
      <c r="G12" s="438">
        <f t="shared" si="1"/>
        <v>0</v>
      </c>
      <c r="H12" s="437"/>
    </row>
    <row r="13" spans="1:9" ht="26.25">
      <c r="A13" s="437">
        <v>10</v>
      </c>
      <c r="C13" s="592" t="s">
        <v>1280</v>
      </c>
      <c r="D13" s="437" t="s">
        <v>698</v>
      </c>
      <c r="E13" s="437">
        <v>3</v>
      </c>
      <c r="F13" s="438"/>
      <c r="G13" s="438">
        <f t="shared" si="1"/>
        <v>0</v>
      </c>
      <c r="H13" s="437"/>
    </row>
    <row r="14" spans="1:9" ht="26.25">
      <c r="A14" s="437">
        <v>11</v>
      </c>
      <c r="C14" s="592" t="s">
        <v>1281</v>
      </c>
      <c r="D14" s="437" t="s">
        <v>698</v>
      </c>
      <c r="E14" s="437">
        <v>10</v>
      </c>
      <c r="F14" s="438"/>
      <c r="G14" s="438">
        <f t="shared" si="1"/>
        <v>0</v>
      </c>
      <c r="H14" s="437"/>
    </row>
    <row r="15" spans="1:9" ht="26.25">
      <c r="A15" s="437">
        <v>12</v>
      </c>
      <c r="C15" s="592" t="s">
        <v>1282</v>
      </c>
      <c r="D15" s="437" t="s">
        <v>698</v>
      </c>
      <c r="E15" s="437">
        <v>13</v>
      </c>
      <c r="F15" s="438"/>
      <c r="G15" s="438">
        <f t="shared" si="1"/>
        <v>0</v>
      </c>
      <c r="H15" s="437"/>
    </row>
    <row r="16" spans="1:9" ht="26.25">
      <c r="A16" s="437">
        <v>13</v>
      </c>
      <c r="C16" s="592" t="s">
        <v>1283</v>
      </c>
      <c r="D16" s="437" t="s">
        <v>698</v>
      </c>
      <c r="E16" s="437">
        <v>8</v>
      </c>
      <c r="F16" s="438"/>
      <c r="G16" s="438">
        <f t="shared" si="1"/>
        <v>0</v>
      </c>
      <c r="H16" s="437"/>
    </row>
    <row r="17" spans="1:8" ht="55.5">
      <c r="A17" s="437">
        <v>14</v>
      </c>
      <c r="C17" s="592" t="s">
        <v>1402</v>
      </c>
      <c r="D17" s="437" t="s">
        <v>197</v>
      </c>
      <c r="E17" s="437">
        <v>7</v>
      </c>
      <c r="F17" s="438"/>
      <c r="G17" s="438">
        <f t="shared" si="1"/>
        <v>0</v>
      </c>
      <c r="H17" s="437"/>
    </row>
    <row r="18" spans="1:8" ht="55.5">
      <c r="A18" s="437">
        <v>15</v>
      </c>
      <c r="C18" s="592" t="s">
        <v>1403</v>
      </c>
      <c r="D18" s="437" t="s">
        <v>197</v>
      </c>
      <c r="E18" s="437">
        <v>74</v>
      </c>
      <c r="F18" s="438"/>
      <c r="G18" s="438">
        <f t="shared" si="1"/>
        <v>0</v>
      </c>
      <c r="H18" s="437"/>
    </row>
    <row r="19" spans="1:8" ht="26.25">
      <c r="A19" s="437">
        <v>16</v>
      </c>
      <c r="C19" s="592" t="s">
        <v>1284</v>
      </c>
      <c r="D19" s="437" t="s">
        <v>1285</v>
      </c>
      <c r="E19" s="437">
        <v>16</v>
      </c>
      <c r="F19" s="438"/>
      <c r="G19" s="438">
        <f t="shared" si="1"/>
        <v>0</v>
      </c>
      <c r="H19" s="437"/>
    </row>
    <row r="20" spans="1:8" ht="57.75">
      <c r="A20" s="437">
        <v>17</v>
      </c>
      <c r="C20" s="592" t="s">
        <v>1404</v>
      </c>
      <c r="D20" s="437" t="s">
        <v>686</v>
      </c>
      <c r="E20" s="437">
        <v>1</v>
      </c>
      <c r="F20" s="438"/>
      <c r="G20" s="438">
        <f>0.15*SUM(G4:G19,G4:G19)</f>
        <v>0</v>
      </c>
      <c r="H20" s="437"/>
    </row>
    <row r="21" spans="1:8">
      <c r="A21" s="437"/>
      <c r="C21" s="593" t="s">
        <v>1286</v>
      </c>
      <c r="D21" s="437"/>
      <c r="E21" s="437"/>
      <c r="F21" s="438"/>
      <c r="G21" s="438"/>
      <c r="H21" s="437"/>
    </row>
    <row r="22" spans="1:8" ht="53.25">
      <c r="A22" s="437">
        <v>18</v>
      </c>
      <c r="C22" s="592" t="s">
        <v>1405</v>
      </c>
      <c r="D22" s="437" t="s">
        <v>686</v>
      </c>
      <c r="E22" s="437">
        <v>2</v>
      </c>
      <c r="F22" s="438"/>
      <c r="G22" s="438">
        <f t="shared" ref="G22:G27" si="2">E22*F22</f>
        <v>0</v>
      </c>
      <c r="H22" s="437"/>
    </row>
    <row r="23" spans="1:8">
      <c r="A23" s="437"/>
      <c r="C23" s="593" t="s">
        <v>1287</v>
      </c>
      <c r="D23" s="437"/>
      <c r="E23" s="437"/>
      <c r="F23" s="438"/>
      <c r="G23" s="438"/>
      <c r="H23" s="437"/>
    </row>
    <row r="24" spans="1:8" ht="53.25">
      <c r="A24" s="437">
        <v>19</v>
      </c>
      <c r="C24" s="592" t="s">
        <v>1406</v>
      </c>
      <c r="D24" s="437" t="s">
        <v>698</v>
      </c>
      <c r="E24" s="437">
        <v>2</v>
      </c>
      <c r="F24" s="438"/>
      <c r="G24" s="438">
        <f t="shared" si="2"/>
        <v>0</v>
      </c>
      <c r="H24" s="437"/>
    </row>
    <row r="25" spans="1:8" ht="39">
      <c r="A25" s="437">
        <v>20</v>
      </c>
      <c r="C25" s="592" t="s">
        <v>1288</v>
      </c>
      <c r="D25" s="437" t="s">
        <v>698</v>
      </c>
      <c r="E25" s="437">
        <v>4</v>
      </c>
      <c r="F25" s="438"/>
      <c r="G25" s="438">
        <f t="shared" si="2"/>
        <v>0</v>
      </c>
      <c r="H25" s="437"/>
    </row>
    <row r="26" spans="1:8" ht="55.5">
      <c r="A26" s="437">
        <v>21</v>
      </c>
      <c r="C26" s="592" t="s">
        <v>1407</v>
      </c>
      <c r="D26" s="437" t="s">
        <v>197</v>
      </c>
      <c r="E26" s="437">
        <v>18</v>
      </c>
      <c r="F26" s="438"/>
      <c r="G26" s="438">
        <f t="shared" si="2"/>
        <v>0</v>
      </c>
      <c r="H26" s="437"/>
    </row>
    <row r="27" spans="1:8">
      <c r="A27" s="437">
        <v>22</v>
      </c>
      <c r="C27" s="592" t="s">
        <v>1289</v>
      </c>
      <c r="D27" s="437" t="s">
        <v>698</v>
      </c>
      <c r="E27" s="437">
        <v>2</v>
      </c>
      <c r="F27" s="438"/>
      <c r="G27" s="438">
        <f t="shared" si="2"/>
        <v>0</v>
      </c>
      <c r="H27" s="437"/>
    </row>
    <row r="28" spans="1:8" ht="57.75">
      <c r="A28" s="437">
        <v>23</v>
      </c>
      <c r="C28" s="592" t="s">
        <v>1408</v>
      </c>
      <c r="D28" s="437" t="s">
        <v>686</v>
      </c>
      <c r="E28" s="437">
        <v>1</v>
      </c>
      <c r="F28" s="438"/>
      <c r="G28" s="438">
        <f>0.35*SUM(G24:G27)</f>
        <v>0</v>
      </c>
      <c r="H28" s="437"/>
    </row>
    <row r="29" spans="1:8">
      <c r="A29" s="437">
        <v>24</v>
      </c>
      <c r="C29" s="592" t="s">
        <v>1290</v>
      </c>
      <c r="D29" s="437"/>
      <c r="E29" s="437"/>
      <c r="F29" s="438"/>
      <c r="G29" s="440">
        <f>SUM(G4:G28)</f>
        <v>0</v>
      </c>
      <c r="H29" s="437"/>
    </row>
    <row r="30" spans="1:8">
      <c r="A30" s="437"/>
      <c r="C30" s="439"/>
      <c r="D30" s="437"/>
      <c r="E30" s="437"/>
      <c r="F30" s="438"/>
      <c r="G30" s="438"/>
      <c r="H30" s="437"/>
    </row>
    <row r="31" spans="1:8">
      <c r="A31" s="437"/>
      <c r="C31" s="439"/>
      <c r="D31" s="437"/>
      <c r="E31" s="437"/>
      <c r="F31" s="438"/>
      <c r="G31" s="438"/>
      <c r="H31" s="437"/>
    </row>
    <row r="32" spans="1:8">
      <c r="A32" s="437"/>
      <c r="C32" s="439"/>
      <c r="D32" s="437"/>
      <c r="E32" s="437"/>
      <c r="F32" s="438"/>
      <c r="G32" s="438"/>
      <c r="H32" s="437"/>
    </row>
    <row r="33" spans="1:8">
      <c r="A33" s="437"/>
      <c r="C33" s="439"/>
      <c r="D33" s="437"/>
      <c r="E33" s="437"/>
      <c r="F33" s="438"/>
      <c r="G33" s="438"/>
      <c r="H33" s="437"/>
    </row>
    <row r="34" spans="1:8">
      <c r="A34" s="437"/>
      <c r="C34" s="439"/>
      <c r="D34" s="437"/>
      <c r="E34" s="437"/>
      <c r="F34" s="438"/>
      <c r="G34" s="438"/>
      <c r="H34" s="437"/>
    </row>
    <row r="35" spans="1:8">
      <c r="A35" s="437"/>
      <c r="C35" s="439"/>
      <c r="D35" s="437"/>
      <c r="E35" s="437"/>
      <c r="F35" s="438"/>
      <c r="G35" s="438"/>
      <c r="H35" s="437"/>
    </row>
    <row r="36" spans="1:8">
      <c r="A36" s="437"/>
      <c r="C36" s="439"/>
      <c r="D36" s="437"/>
      <c r="E36" s="437"/>
      <c r="F36" s="438"/>
      <c r="G36" s="438"/>
      <c r="H36" s="437"/>
    </row>
    <row r="37" spans="1:8">
      <c r="A37" s="437"/>
      <c r="C37" s="439"/>
      <c r="D37" s="437"/>
      <c r="E37" s="437"/>
      <c r="F37" s="438"/>
      <c r="G37" s="438"/>
      <c r="H37" s="437"/>
    </row>
    <row r="38" spans="1:8">
      <c r="A38" s="437"/>
      <c r="C38" s="439"/>
      <c r="D38" s="437"/>
      <c r="E38" s="437"/>
      <c r="F38" s="438"/>
      <c r="G38" s="438"/>
      <c r="H38" s="437"/>
    </row>
    <row r="39" spans="1:8">
      <c r="A39" s="437"/>
      <c r="C39" s="439"/>
      <c r="D39" s="437"/>
      <c r="E39" s="437"/>
      <c r="F39" s="438"/>
      <c r="G39" s="438"/>
      <c r="H39" s="437"/>
    </row>
    <row r="40" spans="1:8">
      <c r="A40" s="437"/>
      <c r="C40" s="439"/>
      <c r="D40" s="437"/>
      <c r="E40" s="437"/>
      <c r="F40" s="438"/>
      <c r="G40" s="438"/>
      <c r="H40" s="437"/>
    </row>
    <row r="41" spans="1:8">
      <c r="A41" s="437"/>
      <c r="C41" s="439"/>
      <c r="D41" s="437"/>
      <c r="E41" s="437"/>
      <c r="F41" s="438"/>
      <c r="G41" s="438"/>
      <c r="H41" s="437"/>
    </row>
    <row r="42" spans="1:8">
      <c r="A42" s="437"/>
      <c r="C42" s="439"/>
      <c r="D42" s="437"/>
      <c r="E42" s="437"/>
      <c r="F42" s="438"/>
      <c r="G42" s="438"/>
      <c r="H42" s="437"/>
    </row>
    <row r="43" spans="1:8">
      <c r="A43" s="437"/>
      <c r="C43" s="439"/>
      <c r="D43" s="437"/>
      <c r="E43" s="437"/>
      <c r="F43" s="438"/>
      <c r="G43" s="438"/>
      <c r="H43" s="437"/>
    </row>
    <row r="44" spans="1:8">
      <c r="A44" s="437"/>
      <c r="C44" s="439"/>
      <c r="D44" s="437"/>
      <c r="E44" s="437"/>
      <c r="F44" s="438"/>
      <c r="G44" s="438"/>
      <c r="H44" s="437"/>
    </row>
    <row r="45" spans="1:8">
      <c r="A45" s="437"/>
      <c r="C45" s="439"/>
      <c r="D45" s="437"/>
      <c r="E45" s="437"/>
      <c r="F45" s="438"/>
      <c r="G45" s="438"/>
      <c r="H45" s="437"/>
    </row>
    <row r="46" spans="1:8">
      <c r="A46" s="437"/>
      <c r="C46" s="439"/>
      <c r="D46" s="437"/>
      <c r="E46" s="437"/>
      <c r="F46" s="438"/>
      <c r="G46" s="438"/>
      <c r="H46" s="437"/>
    </row>
    <row r="47" spans="1:8">
      <c r="A47" s="437"/>
      <c r="C47" s="439"/>
      <c r="D47" s="437"/>
      <c r="E47" s="437"/>
      <c r="F47" s="438"/>
      <c r="G47" s="438"/>
      <c r="H47" s="437"/>
    </row>
    <row r="48" spans="1:8">
      <c r="A48" s="437"/>
      <c r="C48" s="439"/>
      <c r="D48" s="437"/>
      <c r="E48" s="437"/>
      <c r="F48" s="438"/>
      <c r="G48" s="438"/>
      <c r="H48" s="437"/>
    </row>
    <row r="49" spans="1:8">
      <c r="A49" s="437"/>
      <c r="C49" s="439"/>
      <c r="D49" s="437"/>
      <c r="E49" s="437"/>
      <c r="F49" s="438"/>
      <c r="G49" s="438"/>
      <c r="H49" s="437"/>
    </row>
    <row r="50" spans="1:8">
      <c r="A50" s="437"/>
      <c r="C50" s="439"/>
      <c r="D50" s="437"/>
      <c r="E50" s="437"/>
      <c r="F50" s="438"/>
      <c r="G50" s="438"/>
      <c r="H50" s="437"/>
    </row>
    <row r="51" spans="1:8">
      <c r="A51" s="437"/>
      <c r="C51" s="439"/>
      <c r="D51" s="437"/>
      <c r="E51" s="437"/>
      <c r="F51" s="438"/>
      <c r="G51" s="438"/>
      <c r="H51" s="437"/>
    </row>
    <row r="52" spans="1:8">
      <c r="A52" s="437"/>
      <c r="C52" s="439"/>
      <c r="D52" s="437"/>
      <c r="E52" s="437"/>
      <c r="F52" s="438"/>
      <c r="G52" s="438"/>
      <c r="H52" s="437"/>
    </row>
    <row r="53" spans="1:8">
      <c r="A53" s="437"/>
      <c r="C53" s="439"/>
      <c r="D53" s="437"/>
      <c r="E53" s="437"/>
      <c r="F53" s="438"/>
      <c r="G53" s="438"/>
      <c r="H53" s="437"/>
    </row>
    <row r="54" spans="1:8">
      <c r="A54" s="437"/>
      <c r="C54" s="439"/>
      <c r="D54" s="437"/>
      <c r="E54" s="437"/>
      <c r="F54" s="438"/>
      <c r="G54" s="438"/>
      <c r="H54" s="437"/>
    </row>
    <row r="55" spans="1:8">
      <c r="A55" s="437"/>
      <c r="C55" s="439"/>
      <c r="D55" s="437"/>
      <c r="E55" s="437"/>
      <c r="F55" s="438"/>
      <c r="G55" s="438"/>
      <c r="H55" s="437"/>
    </row>
    <row r="56" spans="1:8">
      <c r="A56" s="437"/>
      <c r="C56" s="439"/>
      <c r="D56" s="437"/>
      <c r="E56" s="437"/>
      <c r="F56" s="438"/>
      <c r="G56" s="438"/>
      <c r="H56" s="437"/>
    </row>
    <row r="57" spans="1:8">
      <c r="A57" s="437"/>
      <c r="C57" s="439"/>
      <c r="D57" s="437"/>
      <c r="E57" s="437"/>
      <c r="F57" s="438"/>
      <c r="G57" s="438"/>
      <c r="H57" s="437"/>
    </row>
    <row r="58" spans="1:8">
      <c r="A58" s="437"/>
      <c r="C58" s="439"/>
      <c r="D58" s="437"/>
      <c r="E58" s="437"/>
      <c r="F58" s="438"/>
      <c r="G58" s="438"/>
      <c r="H58" s="437"/>
    </row>
    <row r="59" spans="1:8">
      <c r="A59" s="437"/>
      <c r="C59" s="439"/>
      <c r="D59" s="437"/>
      <c r="E59" s="437"/>
      <c r="F59" s="438"/>
      <c r="G59" s="438"/>
      <c r="H59" s="437"/>
    </row>
    <row r="60" spans="1:8">
      <c r="A60" s="437"/>
      <c r="C60" s="439"/>
      <c r="D60" s="437"/>
      <c r="E60" s="437"/>
      <c r="F60" s="438"/>
      <c r="G60" s="438"/>
      <c r="H60" s="437"/>
    </row>
    <row r="61" spans="1:8">
      <c r="A61" s="437"/>
      <c r="C61" s="439"/>
      <c r="D61" s="437"/>
      <c r="E61" s="437"/>
      <c r="F61" s="438"/>
      <c r="G61" s="438"/>
      <c r="H61" s="437"/>
    </row>
    <row r="62" spans="1:8">
      <c r="A62" s="437"/>
      <c r="C62" s="439"/>
      <c r="D62" s="437"/>
      <c r="E62" s="437"/>
      <c r="F62" s="438"/>
      <c r="G62" s="438"/>
      <c r="H62" s="437"/>
    </row>
    <row r="63" spans="1:8">
      <c r="A63" s="437"/>
      <c r="C63" s="439"/>
      <c r="D63" s="437"/>
      <c r="E63" s="437"/>
      <c r="F63" s="438"/>
      <c r="G63" s="438"/>
      <c r="H63" s="437"/>
    </row>
  </sheetData>
  <pageMargins left="0.7" right="0.7" top="0.78740157499999996" bottom="0.78740157499999996" header="0.3" footer="0.3"/>
  <pageSetup paperSize="9" scale="85" orientation="portrait" horizontalDpi="4294967293" r:id="rId1"/>
</worksheet>
</file>

<file path=xl/worksheets/sheet2.xml><?xml version="1.0" encoding="utf-8"?>
<worksheet xmlns="http://schemas.openxmlformats.org/spreadsheetml/2006/main" xmlns:r="http://schemas.openxmlformats.org/officeDocument/2006/relationships">
  <sheetPr codeName="List5112">
    <tabColor rgb="FF66FF66"/>
  </sheetPr>
  <dimension ref="A1:O77"/>
  <sheetViews>
    <sheetView showGridLines="0" tabSelected="1" topLeftCell="B1" zoomScaleNormal="100" zoomScaleSheetLayoutView="75" workbookViewId="0">
      <selection activeCell="F22" sqref="F22"/>
    </sheetView>
  </sheetViews>
  <sheetFormatPr defaultColWidth="9" defaultRowHeight="12.75"/>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s>
  <sheetData>
    <row r="1" spans="1:15" ht="33.75" customHeight="1">
      <c r="A1" s="66" t="s">
        <v>31</v>
      </c>
      <c r="B1" s="493" t="s">
        <v>34</v>
      </c>
      <c r="C1" s="494"/>
      <c r="D1" s="494"/>
      <c r="E1" s="494"/>
      <c r="F1" s="494"/>
      <c r="G1" s="494"/>
      <c r="H1" s="494"/>
      <c r="I1" s="494"/>
      <c r="J1" s="495"/>
    </row>
    <row r="2" spans="1:15" ht="23.25" customHeight="1">
      <c r="A2" s="3"/>
      <c r="B2" s="73" t="s">
        <v>32</v>
      </c>
      <c r="C2" s="74"/>
      <c r="D2" s="514" t="s">
        <v>38</v>
      </c>
      <c r="E2" s="515"/>
      <c r="F2" s="515"/>
      <c r="G2" s="515"/>
      <c r="H2" s="515"/>
      <c r="I2" s="515"/>
      <c r="J2" s="516"/>
      <c r="O2" s="2"/>
    </row>
    <row r="3" spans="1:15" ht="23.25" customHeight="1">
      <c r="A3" s="3"/>
      <c r="B3" s="75" t="s">
        <v>37</v>
      </c>
      <c r="C3" s="76"/>
      <c r="D3" s="511" t="s">
        <v>35</v>
      </c>
      <c r="E3" s="512"/>
      <c r="F3" s="512"/>
      <c r="G3" s="512"/>
      <c r="H3" s="512"/>
      <c r="I3" s="512"/>
      <c r="J3" s="513"/>
    </row>
    <row r="4" spans="1:15">
      <c r="A4" s="3"/>
      <c r="B4" s="77" t="s">
        <v>36</v>
      </c>
      <c r="C4" s="78"/>
      <c r="D4" s="79"/>
      <c r="E4" s="79"/>
      <c r="F4" s="80"/>
      <c r="G4" s="81"/>
      <c r="H4" s="80"/>
      <c r="I4" s="81"/>
      <c r="J4" s="82"/>
    </row>
    <row r="5" spans="1:15" ht="24" customHeight="1">
      <c r="A5" s="3"/>
      <c r="B5" s="42" t="s">
        <v>19</v>
      </c>
      <c r="C5" s="4"/>
      <c r="D5" s="83" t="s">
        <v>39</v>
      </c>
      <c r="E5" s="25"/>
      <c r="F5" s="25"/>
      <c r="G5" s="25"/>
      <c r="H5" s="26" t="s">
        <v>28</v>
      </c>
      <c r="I5" s="83" t="s">
        <v>43</v>
      </c>
      <c r="J5" s="10"/>
    </row>
    <row r="6" spans="1:15" ht="15.75" customHeight="1">
      <c r="A6" s="3"/>
      <c r="B6" s="37"/>
      <c r="C6" s="25"/>
      <c r="D6" s="83" t="s">
        <v>40</v>
      </c>
      <c r="E6" s="25"/>
      <c r="F6" s="25"/>
      <c r="G6" s="25"/>
      <c r="H6" s="26" t="s">
        <v>29</v>
      </c>
      <c r="I6" s="83"/>
      <c r="J6" s="10"/>
    </row>
    <row r="7" spans="1:15" ht="15.75" customHeight="1">
      <c r="A7" s="3"/>
      <c r="B7" s="38"/>
      <c r="C7" s="84" t="s">
        <v>42</v>
      </c>
      <c r="D7" s="72" t="s">
        <v>41</v>
      </c>
      <c r="E7" s="31"/>
      <c r="F7" s="31"/>
      <c r="G7" s="31"/>
      <c r="H7" s="32"/>
      <c r="I7" s="31"/>
      <c r="J7" s="46"/>
    </row>
    <row r="8" spans="1:15">
      <c r="A8" s="3"/>
      <c r="B8" s="42" t="s">
        <v>17</v>
      </c>
      <c r="C8" s="486"/>
      <c r="D8" s="531" t="s">
        <v>44</v>
      </c>
      <c r="E8" s="531"/>
      <c r="F8" s="531"/>
      <c r="G8" s="531"/>
      <c r="H8" s="26" t="s">
        <v>28</v>
      </c>
      <c r="I8" s="489" t="s">
        <v>48</v>
      </c>
      <c r="J8" s="10"/>
    </row>
    <row r="9" spans="1:15">
      <c r="A9" s="3"/>
      <c r="B9" s="3"/>
      <c r="C9" s="487"/>
      <c r="D9" s="532" t="s">
        <v>45</v>
      </c>
      <c r="E9" s="532"/>
      <c r="F9" s="532"/>
      <c r="G9" s="532"/>
      <c r="H9" s="26" t="s">
        <v>29</v>
      </c>
      <c r="I9" s="489" t="s">
        <v>49</v>
      </c>
      <c r="J9" s="10"/>
    </row>
    <row r="10" spans="1:15">
      <c r="A10" s="3"/>
      <c r="B10" s="47"/>
      <c r="C10" s="488" t="s">
        <v>47</v>
      </c>
      <c r="D10" s="533" t="s">
        <v>46</v>
      </c>
      <c r="E10" s="533"/>
      <c r="F10" s="533"/>
      <c r="G10" s="533"/>
      <c r="H10" s="27"/>
      <c r="I10" s="31"/>
      <c r="J10" s="46"/>
    </row>
    <row r="11" spans="1:15" ht="24" customHeight="1">
      <c r="A11" s="3"/>
      <c r="B11" s="42" t="s">
        <v>16</v>
      </c>
      <c r="C11" s="4"/>
      <c r="D11" s="518"/>
      <c r="E11" s="518"/>
      <c r="F11" s="518"/>
      <c r="G11" s="518"/>
      <c r="H11" s="26" t="s">
        <v>28</v>
      </c>
      <c r="I11" s="86"/>
      <c r="J11" s="10"/>
    </row>
    <row r="12" spans="1:15" ht="15.75" customHeight="1">
      <c r="A12" s="3"/>
      <c r="B12" s="37"/>
      <c r="C12" s="25"/>
      <c r="D12" s="509"/>
      <c r="E12" s="509"/>
      <c r="F12" s="509"/>
      <c r="G12" s="509"/>
      <c r="H12" s="26" t="s">
        <v>29</v>
      </c>
      <c r="I12" s="86"/>
      <c r="J12" s="10"/>
    </row>
    <row r="13" spans="1:15" ht="15.75" customHeight="1">
      <c r="A13" s="3"/>
      <c r="B13" s="38"/>
      <c r="C13" s="85"/>
      <c r="D13" s="510"/>
      <c r="E13" s="510"/>
      <c r="F13" s="510"/>
      <c r="G13" s="510"/>
      <c r="H13" s="27"/>
      <c r="I13" s="31"/>
      <c r="J13" s="46"/>
    </row>
    <row r="14" spans="1:15">
      <c r="A14" s="3"/>
      <c r="B14" s="59" t="s">
        <v>18</v>
      </c>
      <c r="C14" s="60"/>
      <c r="D14" s="61"/>
      <c r="E14" s="62"/>
      <c r="F14" s="62"/>
      <c r="G14" s="62"/>
      <c r="H14" s="63"/>
      <c r="I14" s="62"/>
      <c r="J14" s="64"/>
    </row>
    <row r="15" spans="1:15" ht="32.25" customHeight="1">
      <c r="A15" s="3"/>
      <c r="B15" s="47" t="s">
        <v>26</v>
      </c>
      <c r="C15" s="65"/>
      <c r="D15" s="48"/>
      <c r="E15" s="517"/>
      <c r="F15" s="517"/>
      <c r="G15" s="506"/>
      <c r="H15" s="506"/>
      <c r="I15" s="506" t="s">
        <v>25</v>
      </c>
      <c r="J15" s="507"/>
    </row>
    <row r="16" spans="1:15" ht="23.25" customHeight="1">
      <c r="A16" s="113" t="s">
        <v>20</v>
      </c>
      <c r="B16" s="114" t="s">
        <v>20</v>
      </c>
      <c r="C16" s="51"/>
      <c r="D16" s="52"/>
      <c r="E16" s="502"/>
      <c r="F16" s="508"/>
      <c r="G16" s="502"/>
      <c r="H16" s="508"/>
      <c r="I16" s="502">
        <f>SUMIF(F42:F73,A16,I42:I73)+SUMIF(F42:F73,"PSU",I42:I73)</f>
        <v>0</v>
      </c>
      <c r="J16" s="503"/>
    </row>
    <row r="17" spans="1:10" ht="23.25" customHeight="1">
      <c r="A17" s="113" t="s">
        <v>21</v>
      </c>
      <c r="B17" s="114" t="s">
        <v>21</v>
      </c>
      <c r="C17" s="51"/>
      <c r="D17" s="52"/>
      <c r="E17" s="502"/>
      <c r="F17" s="508"/>
      <c r="G17" s="502"/>
      <c r="H17" s="508"/>
      <c r="I17" s="502">
        <f>SUMIF(F42:F73,A17,I42:I73)</f>
        <v>0</v>
      </c>
      <c r="J17" s="503"/>
    </row>
    <row r="18" spans="1:10" ht="23.25" customHeight="1">
      <c r="A18" s="113" t="s">
        <v>22</v>
      </c>
      <c r="B18" s="114" t="s">
        <v>22</v>
      </c>
      <c r="C18" s="51"/>
      <c r="D18" s="52"/>
      <c r="E18" s="502"/>
      <c r="F18" s="508"/>
      <c r="G18" s="502"/>
      <c r="H18" s="508"/>
      <c r="I18" s="502">
        <f>SUMIF(F42:F73,A18,I42:I73)</f>
        <v>0</v>
      </c>
      <c r="J18" s="503"/>
    </row>
    <row r="19" spans="1:10" ht="23.25" customHeight="1">
      <c r="A19" s="113" t="s">
        <v>115</v>
      </c>
      <c r="B19" s="114" t="s">
        <v>23</v>
      </c>
      <c r="C19" s="51"/>
      <c r="D19" s="52"/>
      <c r="E19" s="502"/>
      <c r="F19" s="508"/>
      <c r="G19" s="502"/>
      <c r="H19" s="508"/>
      <c r="I19" s="502">
        <f>SUMIF(F42:F73,A19,I42:I73)</f>
        <v>0</v>
      </c>
      <c r="J19" s="503"/>
    </row>
    <row r="20" spans="1:10" ht="23.25" customHeight="1">
      <c r="A20" s="113" t="s">
        <v>116</v>
      </c>
      <c r="B20" s="114" t="s">
        <v>24</v>
      </c>
      <c r="C20" s="51"/>
      <c r="D20" s="52"/>
      <c r="E20" s="502"/>
      <c r="F20" s="508"/>
      <c r="G20" s="502"/>
      <c r="H20" s="508"/>
      <c r="I20" s="502">
        <f>SUMIF(F42:F73,A20,I42:I73)</f>
        <v>0</v>
      </c>
      <c r="J20" s="503"/>
    </row>
    <row r="21" spans="1:10" ht="23.25" customHeight="1">
      <c r="A21" s="3"/>
      <c r="B21" s="67" t="s">
        <v>25</v>
      </c>
      <c r="C21" s="68"/>
      <c r="D21" s="69"/>
      <c r="E21" s="504"/>
      <c r="F21" s="505"/>
      <c r="G21" s="504"/>
      <c r="H21" s="505"/>
      <c r="I21" s="504">
        <f>SUM(I16:J20)</f>
        <v>0</v>
      </c>
      <c r="J21" s="529"/>
    </row>
    <row r="22" spans="1:10" ht="33" customHeight="1">
      <c r="A22" s="3"/>
      <c r="B22" s="58" t="s">
        <v>27</v>
      </c>
      <c r="C22" s="51"/>
      <c r="D22" s="52"/>
      <c r="E22" s="57"/>
      <c r="F22" s="54"/>
      <c r="G22" s="45"/>
      <c r="H22" s="45"/>
      <c r="I22" s="45"/>
      <c r="J22" s="55"/>
    </row>
    <row r="23" spans="1:10" ht="23.25" customHeight="1">
      <c r="A23" s="3"/>
      <c r="B23" s="50" t="s">
        <v>11</v>
      </c>
      <c r="C23" s="51"/>
      <c r="D23" s="52"/>
      <c r="E23" s="53">
        <v>15</v>
      </c>
      <c r="F23" s="54" t="s">
        <v>0</v>
      </c>
      <c r="G23" s="500">
        <v>0</v>
      </c>
      <c r="H23" s="501"/>
      <c r="I23" s="501"/>
      <c r="J23" s="55" t="str">
        <f t="shared" ref="J23:J27" si="0">Mena</f>
        <v>CZK</v>
      </c>
    </row>
    <row r="24" spans="1:10" ht="23.25" customHeight="1">
      <c r="A24" s="3"/>
      <c r="B24" s="50" t="s">
        <v>12</v>
      </c>
      <c r="C24" s="51"/>
      <c r="D24" s="52"/>
      <c r="E24" s="53">
        <f>SazbaDPH1</f>
        <v>15</v>
      </c>
      <c r="F24" s="54" t="s">
        <v>0</v>
      </c>
      <c r="G24" s="527">
        <f>ZakladDPHSni*SazbaDPH1/100</f>
        <v>0</v>
      </c>
      <c r="H24" s="528"/>
      <c r="I24" s="528"/>
      <c r="J24" s="55" t="str">
        <f t="shared" si="0"/>
        <v>CZK</v>
      </c>
    </row>
    <row r="25" spans="1:10" ht="23.25" customHeight="1">
      <c r="A25" s="3"/>
      <c r="B25" s="50" t="s">
        <v>13</v>
      </c>
      <c r="C25" s="51"/>
      <c r="D25" s="52"/>
      <c r="E25" s="53">
        <v>21</v>
      </c>
      <c r="F25" s="54" t="s">
        <v>0</v>
      </c>
      <c r="G25" s="500">
        <f>I21</f>
        <v>0</v>
      </c>
      <c r="H25" s="501"/>
      <c r="I25" s="501"/>
      <c r="J25" s="55" t="str">
        <f t="shared" si="0"/>
        <v>CZK</v>
      </c>
    </row>
    <row r="26" spans="1:10" ht="23.25" customHeight="1">
      <c r="A26" s="3"/>
      <c r="B26" s="44" t="s">
        <v>14</v>
      </c>
      <c r="C26" s="21"/>
      <c r="D26" s="17"/>
      <c r="E26" s="39">
        <f>SazbaDPH2</f>
        <v>21</v>
      </c>
      <c r="F26" s="40" t="s">
        <v>0</v>
      </c>
      <c r="G26" s="496">
        <f>ZakladDPHZakl*SazbaDPH2/100</f>
        <v>0</v>
      </c>
      <c r="H26" s="497"/>
      <c r="I26" s="497"/>
      <c r="J26" s="49" t="str">
        <f t="shared" si="0"/>
        <v>CZK</v>
      </c>
    </row>
    <row r="27" spans="1:10" ht="23.25" customHeight="1" thickBot="1">
      <c r="A27" s="3"/>
      <c r="B27" s="43" t="s">
        <v>4</v>
      </c>
      <c r="C27" s="19"/>
      <c r="D27" s="22"/>
      <c r="E27" s="19"/>
      <c r="F27" s="20"/>
      <c r="G27" s="498">
        <f>0</f>
        <v>0</v>
      </c>
      <c r="H27" s="498"/>
      <c r="I27" s="498"/>
      <c r="J27" s="56" t="str">
        <f t="shared" si="0"/>
        <v>CZK</v>
      </c>
    </row>
    <row r="28" spans="1:10" ht="27.75" customHeight="1" thickBot="1">
      <c r="A28" s="3"/>
      <c r="B28" s="89" t="s">
        <v>30</v>
      </c>
      <c r="C28" s="90"/>
      <c r="D28" s="90"/>
      <c r="E28" s="90"/>
      <c r="F28" s="90"/>
      <c r="G28" s="499">
        <f>ZakladDPHSni+DPHSni+ZakladDPHZakl+DPHZakl+Zaokrouhleni</f>
        <v>0</v>
      </c>
      <c r="H28" s="499"/>
      <c r="I28" s="499"/>
      <c r="J28" s="91" t="s">
        <v>50</v>
      </c>
    </row>
    <row r="29" spans="1:10" ht="12.75" customHeight="1">
      <c r="A29" s="3"/>
      <c r="B29" s="3"/>
      <c r="C29" s="4"/>
      <c r="D29" s="4"/>
      <c r="E29" s="4"/>
      <c r="F29" s="4"/>
      <c r="G29" s="41"/>
      <c r="H29" s="4"/>
      <c r="I29" s="41"/>
      <c r="J29" s="11"/>
    </row>
    <row r="30" spans="1:10" ht="30" customHeight="1">
      <c r="A30" s="3"/>
      <c r="B30" s="3"/>
      <c r="C30" s="4"/>
      <c r="D30" s="4"/>
      <c r="E30" s="4"/>
      <c r="F30" s="4"/>
      <c r="G30" s="41"/>
      <c r="H30" s="4"/>
      <c r="I30" s="41"/>
      <c r="J30" s="11"/>
    </row>
    <row r="31" spans="1:10" ht="18.75" customHeight="1">
      <c r="A31" s="3"/>
      <c r="B31" s="23"/>
      <c r="C31" s="18" t="s">
        <v>10</v>
      </c>
      <c r="D31" s="35"/>
      <c r="E31" s="35"/>
      <c r="F31" s="18" t="s">
        <v>9</v>
      </c>
      <c r="G31" s="35"/>
      <c r="H31" s="36">
        <f ca="1">TODAY()</f>
        <v>43644</v>
      </c>
      <c r="I31" s="35"/>
      <c r="J31" s="11"/>
    </row>
    <row r="32" spans="1:10" ht="47.25" customHeight="1">
      <c r="A32" s="3"/>
      <c r="B32" s="3"/>
      <c r="C32" s="4"/>
      <c r="D32" s="4"/>
      <c r="E32" s="4"/>
      <c r="F32" s="4"/>
      <c r="G32" s="41"/>
      <c r="H32" s="4"/>
      <c r="I32" s="41"/>
      <c r="J32" s="11"/>
    </row>
    <row r="33" spans="1:10" s="33" customFormat="1" ht="18.75" customHeight="1">
      <c r="A33" s="28"/>
      <c r="B33" s="28"/>
      <c r="C33" s="29"/>
      <c r="D33" s="24"/>
      <c r="E33" s="24"/>
      <c r="F33" s="29"/>
      <c r="G33" s="30"/>
      <c r="H33" s="24"/>
      <c r="I33" s="30"/>
      <c r="J33" s="34"/>
    </row>
    <row r="34" spans="1:10" ht="12.75" customHeight="1">
      <c r="A34" s="3"/>
      <c r="B34" s="3"/>
      <c r="C34" s="4"/>
      <c r="D34" s="526" t="s">
        <v>2</v>
      </c>
      <c r="E34" s="526"/>
      <c r="F34" s="4"/>
      <c r="G34" s="41"/>
      <c r="H34" s="12" t="s">
        <v>3</v>
      </c>
      <c r="I34" s="41"/>
      <c r="J34" s="11"/>
    </row>
    <row r="35" spans="1:10" ht="13.5" customHeight="1" thickBot="1">
      <c r="A35" s="13"/>
      <c r="B35" s="13"/>
      <c r="C35" s="14"/>
      <c r="D35" s="14"/>
      <c r="E35" s="14"/>
      <c r="F35" s="14"/>
      <c r="G35" s="15"/>
      <c r="H35" s="14"/>
      <c r="I35" s="15"/>
      <c r="J35" s="16"/>
    </row>
    <row r="39" spans="1:10" ht="15.75">
      <c r="B39" s="92" t="s">
        <v>51</v>
      </c>
    </row>
    <row r="41" spans="1:10" ht="25.5" customHeight="1">
      <c r="A41" s="93"/>
      <c r="B41" s="97" t="s">
        <v>15</v>
      </c>
      <c r="C41" s="97" t="s">
        <v>5</v>
      </c>
      <c r="D41" s="98"/>
      <c r="E41" s="98"/>
      <c r="F41" s="101" t="s">
        <v>52</v>
      </c>
      <c r="G41" s="101"/>
      <c r="H41" s="101"/>
      <c r="I41" s="522" t="s">
        <v>25</v>
      </c>
      <c r="J41" s="522"/>
    </row>
    <row r="42" spans="1:10" ht="25.5" customHeight="1">
      <c r="A42" s="94"/>
      <c r="B42" s="102" t="s">
        <v>53</v>
      </c>
      <c r="C42" s="524" t="s">
        <v>54</v>
      </c>
      <c r="D42" s="525"/>
      <c r="E42" s="525"/>
      <c r="F42" s="104" t="s">
        <v>20</v>
      </c>
      <c r="G42" s="105"/>
      <c r="H42" s="105"/>
      <c r="I42" s="523">
        <f>'Rozpočet Pol'!G6</f>
        <v>0</v>
      </c>
      <c r="J42" s="523"/>
    </row>
    <row r="43" spans="1:10" ht="25.5" customHeight="1">
      <c r="A43" s="94"/>
      <c r="B43" s="96" t="s">
        <v>55</v>
      </c>
      <c r="C43" s="520" t="s">
        <v>56</v>
      </c>
      <c r="D43" s="521"/>
      <c r="E43" s="521"/>
      <c r="F43" s="106" t="s">
        <v>20</v>
      </c>
      <c r="G43" s="107"/>
      <c r="H43" s="107"/>
      <c r="I43" s="519">
        <f>'Rozpočet Pol'!G32</f>
        <v>0</v>
      </c>
      <c r="J43" s="519"/>
    </row>
    <row r="44" spans="1:10" ht="25.5" customHeight="1">
      <c r="A44" s="94"/>
      <c r="B44" s="96" t="s">
        <v>57</v>
      </c>
      <c r="C44" s="520" t="s">
        <v>58</v>
      </c>
      <c r="D44" s="521"/>
      <c r="E44" s="521"/>
      <c r="F44" s="106" t="s">
        <v>20</v>
      </c>
      <c r="G44" s="107"/>
      <c r="H44" s="107"/>
      <c r="I44" s="519">
        <f>'Rozpočet Pol'!G57</f>
        <v>0</v>
      </c>
      <c r="J44" s="519"/>
    </row>
    <row r="45" spans="1:10" ht="25.5" customHeight="1">
      <c r="A45" s="94"/>
      <c r="B45" s="96" t="s">
        <v>59</v>
      </c>
      <c r="C45" s="520" t="s">
        <v>60</v>
      </c>
      <c r="D45" s="521"/>
      <c r="E45" s="521"/>
      <c r="F45" s="106" t="s">
        <v>20</v>
      </c>
      <c r="G45" s="107"/>
      <c r="H45" s="107"/>
      <c r="I45" s="519">
        <f>'Rozpočet Pol'!G108</f>
        <v>0</v>
      </c>
      <c r="J45" s="519"/>
    </row>
    <row r="46" spans="1:10" ht="25.5" customHeight="1">
      <c r="A46" s="94"/>
      <c r="B46" s="96" t="s">
        <v>61</v>
      </c>
      <c r="C46" s="520" t="s">
        <v>62</v>
      </c>
      <c r="D46" s="521"/>
      <c r="E46" s="521"/>
      <c r="F46" s="106" t="s">
        <v>20</v>
      </c>
      <c r="G46" s="107"/>
      <c r="H46" s="107"/>
      <c r="I46" s="519">
        <f>'Rozpočet Pol'!G168</f>
        <v>0</v>
      </c>
      <c r="J46" s="519"/>
    </row>
    <row r="47" spans="1:10" ht="25.5" customHeight="1">
      <c r="A47" s="94"/>
      <c r="B47" s="96" t="s">
        <v>63</v>
      </c>
      <c r="C47" s="520" t="s">
        <v>64</v>
      </c>
      <c r="D47" s="521"/>
      <c r="E47" s="521"/>
      <c r="F47" s="106" t="s">
        <v>20</v>
      </c>
      <c r="G47" s="107"/>
      <c r="H47" s="107"/>
      <c r="I47" s="519">
        <f>'Rozpočet Pol'!G193</f>
        <v>0</v>
      </c>
      <c r="J47" s="519"/>
    </row>
    <row r="48" spans="1:10" ht="25.5" customHeight="1">
      <c r="A48" s="94"/>
      <c r="B48" s="96" t="s">
        <v>65</v>
      </c>
      <c r="C48" s="520" t="s">
        <v>66</v>
      </c>
      <c r="D48" s="521"/>
      <c r="E48" s="521"/>
      <c r="F48" s="106" t="s">
        <v>20</v>
      </c>
      <c r="G48" s="107"/>
      <c r="H48" s="107"/>
      <c r="I48" s="519">
        <f>'Rozpočet Pol'!G220</f>
        <v>0</v>
      </c>
      <c r="J48" s="519"/>
    </row>
    <row r="49" spans="1:10" ht="25.5" customHeight="1">
      <c r="A49" s="94"/>
      <c r="B49" s="96" t="s">
        <v>67</v>
      </c>
      <c r="C49" s="520" t="s">
        <v>68</v>
      </c>
      <c r="D49" s="521"/>
      <c r="E49" s="521"/>
      <c r="F49" s="106" t="s">
        <v>20</v>
      </c>
      <c r="G49" s="107"/>
      <c r="H49" s="107"/>
      <c r="I49" s="519">
        <f>'Rozpočet Pol'!G249</f>
        <v>0</v>
      </c>
      <c r="J49" s="519"/>
    </row>
    <row r="50" spans="1:10" ht="25.5" customHeight="1">
      <c r="A50" s="94"/>
      <c r="B50" s="96" t="s">
        <v>69</v>
      </c>
      <c r="C50" s="520" t="s">
        <v>70</v>
      </c>
      <c r="D50" s="521"/>
      <c r="E50" s="521"/>
      <c r="F50" s="106" t="s">
        <v>20</v>
      </c>
      <c r="G50" s="107"/>
      <c r="H50" s="107"/>
      <c r="I50" s="519">
        <f>'Rozpočet Pol'!G253</f>
        <v>0</v>
      </c>
      <c r="J50" s="519"/>
    </row>
    <row r="51" spans="1:10" ht="25.5" customHeight="1">
      <c r="A51" s="94"/>
      <c r="B51" s="96" t="s">
        <v>71</v>
      </c>
      <c r="C51" s="520" t="s">
        <v>72</v>
      </c>
      <c r="D51" s="521"/>
      <c r="E51" s="521"/>
      <c r="F51" s="106" t="s">
        <v>20</v>
      </c>
      <c r="G51" s="107"/>
      <c r="H51" s="107"/>
      <c r="I51" s="519">
        <f>'Rozpočet Pol'!G255</f>
        <v>0</v>
      </c>
      <c r="J51" s="519"/>
    </row>
    <row r="52" spans="1:10" ht="25.5" customHeight="1">
      <c r="A52" s="94"/>
      <c r="B52" s="96" t="s">
        <v>73</v>
      </c>
      <c r="C52" s="520" t="s">
        <v>74</v>
      </c>
      <c r="D52" s="521"/>
      <c r="E52" s="521"/>
      <c r="F52" s="106" t="s">
        <v>20</v>
      </c>
      <c r="G52" s="107"/>
      <c r="H52" s="107"/>
      <c r="I52" s="519">
        <f>'Rozpočet Pol'!G269</f>
        <v>0</v>
      </c>
      <c r="J52" s="519"/>
    </row>
    <row r="53" spans="1:10" ht="25.5" customHeight="1">
      <c r="A53" s="94"/>
      <c r="B53" s="96" t="s">
        <v>75</v>
      </c>
      <c r="C53" s="520" t="s">
        <v>76</v>
      </c>
      <c r="D53" s="521"/>
      <c r="E53" s="521"/>
      <c r="F53" s="106" t="s">
        <v>20</v>
      </c>
      <c r="G53" s="107"/>
      <c r="H53" s="107"/>
      <c r="I53" s="519">
        <f>'Rozpočet Pol'!G271</f>
        <v>0</v>
      </c>
      <c r="J53" s="519"/>
    </row>
    <row r="54" spans="1:10" ht="25.5" customHeight="1">
      <c r="A54" s="94"/>
      <c r="B54" s="96" t="s">
        <v>77</v>
      </c>
      <c r="C54" s="520" t="s">
        <v>78</v>
      </c>
      <c r="D54" s="521"/>
      <c r="E54" s="521"/>
      <c r="F54" s="106" t="s">
        <v>20</v>
      </c>
      <c r="G54" s="107"/>
      <c r="H54" s="107"/>
      <c r="I54" s="519">
        <f>'Rozpočet Pol'!G294</f>
        <v>0</v>
      </c>
      <c r="J54" s="519"/>
    </row>
    <row r="55" spans="1:10" ht="25.5" customHeight="1">
      <c r="A55" s="94"/>
      <c r="B55" s="96" t="s">
        <v>79</v>
      </c>
      <c r="C55" s="520" t="s">
        <v>80</v>
      </c>
      <c r="D55" s="521"/>
      <c r="E55" s="521"/>
      <c r="F55" s="106" t="s">
        <v>20</v>
      </c>
      <c r="G55" s="107"/>
      <c r="H55" s="107"/>
      <c r="I55" s="519">
        <f>'Rozpočet Pol'!G316</f>
        <v>0</v>
      </c>
      <c r="J55" s="519"/>
    </row>
    <row r="56" spans="1:10" ht="25.5" customHeight="1">
      <c r="A56" s="94"/>
      <c r="B56" s="96" t="s">
        <v>81</v>
      </c>
      <c r="C56" s="520" t="s">
        <v>82</v>
      </c>
      <c r="D56" s="521"/>
      <c r="E56" s="521"/>
      <c r="F56" s="106" t="s">
        <v>21</v>
      </c>
      <c r="G56" s="107"/>
      <c r="H56" s="107"/>
      <c r="I56" s="519">
        <f>'Rozpočet Pol'!G318</f>
        <v>0</v>
      </c>
      <c r="J56" s="519"/>
    </row>
    <row r="57" spans="1:10" ht="25.5" customHeight="1">
      <c r="A57" s="94"/>
      <c r="B57" s="96" t="s">
        <v>83</v>
      </c>
      <c r="C57" s="520" t="s">
        <v>84</v>
      </c>
      <c r="D57" s="521"/>
      <c r="E57" s="521"/>
      <c r="F57" s="106" t="s">
        <v>21</v>
      </c>
      <c r="G57" s="107"/>
      <c r="H57" s="107"/>
      <c r="I57" s="519">
        <f>'Rozpočet Pol'!G340</f>
        <v>0</v>
      </c>
      <c r="J57" s="519"/>
    </row>
    <row r="58" spans="1:10" ht="25.5" customHeight="1">
      <c r="A58" s="94"/>
      <c r="B58" s="96" t="s">
        <v>85</v>
      </c>
      <c r="C58" s="520" t="s">
        <v>86</v>
      </c>
      <c r="D58" s="521"/>
      <c r="E58" s="521"/>
      <c r="F58" s="106" t="s">
        <v>21</v>
      </c>
      <c r="G58" s="107"/>
      <c r="H58" s="107"/>
      <c r="I58" s="519">
        <f>'Rozpočet Pol'!G363</f>
        <v>0</v>
      </c>
      <c r="J58" s="519"/>
    </row>
    <row r="59" spans="1:10" ht="25.5" customHeight="1">
      <c r="A59" s="94"/>
      <c r="B59" s="96" t="s">
        <v>87</v>
      </c>
      <c r="C59" s="520" t="s">
        <v>88</v>
      </c>
      <c r="D59" s="521"/>
      <c r="E59" s="521"/>
      <c r="F59" s="106" t="s">
        <v>21</v>
      </c>
      <c r="G59" s="107"/>
      <c r="H59" s="107"/>
      <c r="I59" s="519">
        <f>'Rozpočet Pol'!G395</f>
        <v>0</v>
      </c>
      <c r="J59" s="519"/>
    </row>
    <row r="60" spans="1:10" ht="25.5" customHeight="1">
      <c r="A60" s="94"/>
      <c r="B60" s="96" t="s">
        <v>89</v>
      </c>
      <c r="C60" s="520" t="s">
        <v>90</v>
      </c>
      <c r="D60" s="521"/>
      <c r="E60" s="521"/>
      <c r="F60" s="106" t="s">
        <v>21</v>
      </c>
      <c r="G60" s="107"/>
      <c r="H60" s="107"/>
      <c r="I60" s="519">
        <f>'Rozpočet Pol'!G401</f>
        <v>0</v>
      </c>
      <c r="J60" s="519"/>
    </row>
    <row r="61" spans="1:10" ht="25.5" customHeight="1">
      <c r="A61" s="94"/>
      <c r="B61" s="96" t="s">
        <v>91</v>
      </c>
      <c r="C61" s="520" t="s">
        <v>92</v>
      </c>
      <c r="D61" s="521"/>
      <c r="E61" s="521"/>
      <c r="F61" s="106" t="s">
        <v>21</v>
      </c>
      <c r="G61" s="107"/>
      <c r="H61" s="107"/>
      <c r="I61" s="519">
        <f>'Rozpočet Pol'!G404</f>
        <v>0</v>
      </c>
      <c r="J61" s="519"/>
    </row>
    <row r="62" spans="1:10" ht="25.5" customHeight="1">
      <c r="A62" s="94"/>
      <c r="B62" s="96" t="s">
        <v>93</v>
      </c>
      <c r="C62" s="520" t="s">
        <v>94</v>
      </c>
      <c r="D62" s="521"/>
      <c r="E62" s="521"/>
      <c r="F62" s="106" t="s">
        <v>21</v>
      </c>
      <c r="G62" s="107"/>
      <c r="H62" s="107"/>
      <c r="I62" s="519">
        <f>'Rozpočet Pol'!G414</f>
        <v>0</v>
      </c>
      <c r="J62" s="519"/>
    </row>
    <row r="63" spans="1:10" ht="25.5" customHeight="1">
      <c r="A63" s="94"/>
      <c r="B63" s="96" t="s">
        <v>95</v>
      </c>
      <c r="C63" s="520" t="s">
        <v>96</v>
      </c>
      <c r="D63" s="521"/>
      <c r="E63" s="521"/>
      <c r="F63" s="106" t="s">
        <v>21</v>
      </c>
      <c r="G63" s="107"/>
      <c r="H63" s="107"/>
      <c r="I63" s="519">
        <f>'Rozpočet Pol'!G417</f>
        <v>0</v>
      </c>
      <c r="J63" s="519"/>
    </row>
    <row r="64" spans="1:10" ht="25.5" customHeight="1">
      <c r="A64" s="94"/>
      <c r="B64" s="96" t="s">
        <v>97</v>
      </c>
      <c r="C64" s="520" t="s">
        <v>98</v>
      </c>
      <c r="D64" s="521"/>
      <c r="E64" s="521"/>
      <c r="F64" s="106" t="s">
        <v>21</v>
      </c>
      <c r="G64" s="107"/>
      <c r="H64" s="107"/>
      <c r="I64" s="519">
        <f>'Rozpočet Pol'!G434</f>
        <v>0</v>
      </c>
      <c r="J64" s="519"/>
    </row>
    <row r="65" spans="1:10" ht="25.5" customHeight="1">
      <c r="A65" s="94"/>
      <c r="B65" s="96" t="s">
        <v>99</v>
      </c>
      <c r="C65" s="520" t="s">
        <v>100</v>
      </c>
      <c r="D65" s="521"/>
      <c r="E65" s="521"/>
      <c r="F65" s="106" t="s">
        <v>21</v>
      </c>
      <c r="G65" s="107"/>
      <c r="H65" s="107"/>
      <c r="I65" s="519">
        <f>'Rozpočet Pol'!G462</f>
        <v>0</v>
      </c>
      <c r="J65" s="519"/>
    </row>
    <row r="66" spans="1:10" ht="25.5" customHeight="1">
      <c r="A66" s="94"/>
      <c r="B66" s="96" t="s">
        <v>101</v>
      </c>
      <c r="C66" s="520" t="s">
        <v>102</v>
      </c>
      <c r="D66" s="521"/>
      <c r="E66" s="521"/>
      <c r="F66" s="106" t="s">
        <v>21</v>
      </c>
      <c r="G66" s="107"/>
      <c r="H66" s="107"/>
      <c r="I66" s="519">
        <f>'Rozpočet Pol'!G488</f>
        <v>0</v>
      </c>
      <c r="J66" s="519"/>
    </row>
    <row r="67" spans="1:10" ht="25.5" customHeight="1">
      <c r="A67" s="94"/>
      <c r="B67" s="96" t="s">
        <v>103</v>
      </c>
      <c r="C67" s="520" t="s">
        <v>104</v>
      </c>
      <c r="D67" s="521"/>
      <c r="E67" s="521"/>
      <c r="F67" s="106" t="s">
        <v>21</v>
      </c>
      <c r="G67" s="107"/>
      <c r="H67" s="107"/>
      <c r="I67" s="519">
        <f>'Rozpočet Pol'!G497</f>
        <v>0</v>
      </c>
      <c r="J67" s="519"/>
    </row>
    <row r="68" spans="1:10" ht="25.5" customHeight="1">
      <c r="A68" s="94"/>
      <c r="B68" s="96" t="s">
        <v>105</v>
      </c>
      <c r="C68" s="520" t="s">
        <v>106</v>
      </c>
      <c r="D68" s="521"/>
      <c r="E68" s="521"/>
      <c r="F68" s="106" t="s">
        <v>21</v>
      </c>
      <c r="G68" s="107"/>
      <c r="H68" s="107"/>
      <c r="I68" s="519">
        <f>'Rozpočet Pol'!G508</f>
        <v>0</v>
      </c>
      <c r="J68" s="519"/>
    </row>
    <row r="69" spans="1:10" ht="25.5" customHeight="1">
      <c r="A69" s="94"/>
      <c r="B69" s="96" t="s">
        <v>107</v>
      </c>
      <c r="C69" s="520" t="s">
        <v>108</v>
      </c>
      <c r="D69" s="521"/>
      <c r="E69" s="521"/>
      <c r="F69" s="106" t="s">
        <v>21</v>
      </c>
      <c r="G69" s="107"/>
      <c r="H69" s="107"/>
      <c r="I69" s="519">
        <f>'Rozpočet Pol'!G513</f>
        <v>0</v>
      </c>
      <c r="J69" s="519"/>
    </row>
    <row r="70" spans="1:10" ht="25.5" customHeight="1">
      <c r="A70" s="94"/>
      <c r="B70" s="96" t="s">
        <v>109</v>
      </c>
      <c r="C70" s="520" t="s">
        <v>110</v>
      </c>
      <c r="D70" s="521"/>
      <c r="E70" s="521"/>
      <c r="F70" s="106" t="s">
        <v>22</v>
      </c>
      <c r="G70" s="107"/>
      <c r="H70" s="107"/>
      <c r="I70" s="519">
        <f>'Rozpočet Pol'!G517</f>
        <v>0</v>
      </c>
      <c r="J70" s="519"/>
    </row>
    <row r="71" spans="1:10" ht="25.5" customHeight="1">
      <c r="A71" s="94"/>
      <c r="B71" s="96" t="s">
        <v>111</v>
      </c>
      <c r="C71" s="520" t="s">
        <v>112</v>
      </c>
      <c r="D71" s="521"/>
      <c r="E71" s="521"/>
      <c r="F71" s="106" t="s">
        <v>22</v>
      </c>
      <c r="G71" s="107"/>
      <c r="H71" s="107"/>
      <c r="I71" s="519">
        <f>'Rozpočet Pol'!G519</f>
        <v>0</v>
      </c>
      <c r="J71" s="519"/>
    </row>
    <row r="72" spans="1:10" ht="25.5" customHeight="1">
      <c r="A72" s="94"/>
      <c r="B72" s="96" t="s">
        <v>113</v>
      </c>
      <c r="C72" s="520" t="s">
        <v>114</v>
      </c>
      <c r="D72" s="521"/>
      <c r="E72" s="521"/>
      <c r="F72" s="106" t="s">
        <v>22</v>
      </c>
      <c r="G72" s="107"/>
      <c r="H72" s="107"/>
      <c r="I72" s="519">
        <f>'Rozpočet Pol'!G521</f>
        <v>0</v>
      </c>
      <c r="J72" s="519"/>
    </row>
    <row r="73" spans="1:10" ht="25.5" customHeight="1">
      <c r="A73" s="94"/>
      <c r="B73" s="103" t="s">
        <v>115</v>
      </c>
      <c r="C73" s="535" t="s">
        <v>23</v>
      </c>
      <c r="D73" s="536"/>
      <c r="E73" s="536"/>
      <c r="F73" s="108" t="s">
        <v>115</v>
      </c>
      <c r="G73" s="109"/>
      <c r="H73" s="109"/>
      <c r="I73" s="534">
        <f>'Rozpočet Pol'!G523</f>
        <v>0</v>
      </c>
      <c r="J73" s="534"/>
    </row>
    <row r="74" spans="1:10" ht="25.5" customHeight="1">
      <c r="A74" s="95"/>
      <c r="B74" s="99" t="s">
        <v>1</v>
      </c>
      <c r="C74" s="99"/>
      <c r="D74" s="100"/>
      <c r="E74" s="100"/>
      <c r="F74" s="110"/>
      <c r="G74" s="111"/>
      <c r="H74" s="111"/>
      <c r="I74" s="530">
        <f>SUM(I42:I73)</f>
        <v>0</v>
      </c>
      <c r="J74" s="530"/>
    </row>
    <row r="75" spans="1:10">
      <c r="F75" s="112"/>
      <c r="G75" s="88"/>
      <c r="H75" s="112"/>
      <c r="I75" s="88"/>
      <c r="J75" s="88"/>
    </row>
    <row r="76" spans="1:10">
      <c r="F76" s="112"/>
      <c r="G76" s="88"/>
      <c r="H76" s="112"/>
      <c r="I76" s="88"/>
      <c r="J76" s="88"/>
    </row>
    <row r="77" spans="1:10">
      <c r="F77" s="112"/>
      <c r="G77" s="88"/>
      <c r="H77" s="112"/>
      <c r="I77" s="88"/>
      <c r="J77" s="88"/>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3">
    <mergeCell ref="I74:J74"/>
    <mergeCell ref="D8:G8"/>
    <mergeCell ref="D9:G9"/>
    <mergeCell ref="D10:G10"/>
    <mergeCell ref="I71:J71"/>
    <mergeCell ref="C71:E71"/>
    <mergeCell ref="I72:J72"/>
    <mergeCell ref="C72:E72"/>
    <mergeCell ref="I73:J73"/>
    <mergeCell ref="C73:E73"/>
    <mergeCell ref="I68:J68"/>
    <mergeCell ref="C68:E68"/>
    <mergeCell ref="I69:J69"/>
    <mergeCell ref="C69:E69"/>
    <mergeCell ref="I70:J70"/>
    <mergeCell ref="C70:E70"/>
    <mergeCell ref="I65:J65"/>
    <mergeCell ref="C65:E65"/>
    <mergeCell ref="I66:J66"/>
    <mergeCell ref="C66:E66"/>
    <mergeCell ref="I67:J67"/>
    <mergeCell ref="C67:E67"/>
    <mergeCell ref="I62:J62"/>
    <mergeCell ref="C62:E62"/>
    <mergeCell ref="I63:J63"/>
    <mergeCell ref="C63:E63"/>
    <mergeCell ref="I64:J64"/>
    <mergeCell ref="C64:E64"/>
    <mergeCell ref="I59:J59"/>
    <mergeCell ref="C59:E59"/>
    <mergeCell ref="I60:J60"/>
    <mergeCell ref="C60:E60"/>
    <mergeCell ref="I61:J61"/>
    <mergeCell ref="C61:E61"/>
    <mergeCell ref="I56:J56"/>
    <mergeCell ref="C56:E56"/>
    <mergeCell ref="I57:J57"/>
    <mergeCell ref="C57:E57"/>
    <mergeCell ref="I58:J58"/>
    <mergeCell ref="C58:E58"/>
    <mergeCell ref="I53:J53"/>
    <mergeCell ref="C53:E53"/>
    <mergeCell ref="I54:J54"/>
    <mergeCell ref="C54:E54"/>
    <mergeCell ref="I55:J55"/>
    <mergeCell ref="C55:E55"/>
    <mergeCell ref="I50:J50"/>
    <mergeCell ref="C50:E50"/>
    <mergeCell ref="I51:J51"/>
    <mergeCell ref="C51:E51"/>
    <mergeCell ref="I52:J52"/>
    <mergeCell ref="C52:E52"/>
    <mergeCell ref="I47:J47"/>
    <mergeCell ref="C47:E47"/>
    <mergeCell ref="I48:J48"/>
    <mergeCell ref="C48:E48"/>
    <mergeCell ref="I49:J49"/>
    <mergeCell ref="C49:E49"/>
    <mergeCell ref="D11:G11"/>
    <mergeCell ref="I44:J44"/>
    <mergeCell ref="C44:E44"/>
    <mergeCell ref="I45:J45"/>
    <mergeCell ref="C45:E45"/>
    <mergeCell ref="I46:J46"/>
    <mergeCell ref="C46:E46"/>
    <mergeCell ref="I41:J41"/>
    <mergeCell ref="I42:J42"/>
    <mergeCell ref="C42:E42"/>
    <mergeCell ref="I43:J43"/>
    <mergeCell ref="C43:E43"/>
    <mergeCell ref="D34:E34"/>
    <mergeCell ref="G24:I24"/>
    <mergeCell ref="G23:I23"/>
    <mergeCell ref="E19:F19"/>
    <mergeCell ref="E20:F20"/>
    <mergeCell ref="I20:J20"/>
    <mergeCell ref="I21:J21"/>
    <mergeCell ref="G19:H19"/>
    <mergeCell ref="G20:H20"/>
    <mergeCell ref="B1:J1"/>
    <mergeCell ref="G26:I26"/>
    <mergeCell ref="G27:I27"/>
    <mergeCell ref="G28:I28"/>
    <mergeCell ref="G25:I25"/>
    <mergeCell ref="I16:J16"/>
    <mergeCell ref="I19:J19"/>
    <mergeCell ref="E21:F21"/>
    <mergeCell ref="G21:H21"/>
    <mergeCell ref="G15:H15"/>
    <mergeCell ref="I15:J15"/>
    <mergeCell ref="E16:F16"/>
    <mergeCell ref="D12:G12"/>
    <mergeCell ref="D13:G13"/>
    <mergeCell ref="D3:J3"/>
    <mergeCell ref="D2:J2"/>
    <mergeCell ref="E17:F17"/>
    <mergeCell ref="G16:H16"/>
    <mergeCell ref="G17:H17"/>
    <mergeCell ref="G18:H18"/>
    <mergeCell ref="I17:J17"/>
    <mergeCell ref="I18:J18"/>
    <mergeCell ref="E18:F18"/>
    <mergeCell ref="E15:F15"/>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legacyDrawing r:id="rId3"/>
</worksheet>
</file>

<file path=xl/worksheets/sheet3.xml><?xml version="1.0" encoding="utf-8"?>
<worksheet xmlns="http://schemas.openxmlformats.org/spreadsheetml/2006/main" xmlns:r="http://schemas.openxmlformats.org/officeDocument/2006/relationships">
  <sheetPr codeName="List4">
    <tabColor rgb="FFFF9966"/>
  </sheetPr>
  <dimension ref="A1:G5"/>
  <sheetViews>
    <sheetView workbookViewId="0">
      <selection activeCell="A5" sqref="A5:IV5"/>
    </sheetView>
  </sheetViews>
  <sheetFormatPr defaultRowHeight="12.75"/>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c r="A1" s="537" t="s">
        <v>6</v>
      </c>
      <c r="B1" s="537"/>
      <c r="C1" s="538"/>
      <c r="D1" s="537"/>
      <c r="E1" s="537"/>
      <c r="F1" s="537"/>
      <c r="G1" s="537"/>
    </row>
    <row r="2" spans="1:7" ht="24.95" customHeight="1">
      <c r="A2" s="71" t="s">
        <v>33</v>
      </c>
      <c r="B2" s="70"/>
      <c r="C2" s="539"/>
      <c r="D2" s="539"/>
      <c r="E2" s="539"/>
      <c r="F2" s="539"/>
      <c r="G2" s="540"/>
    </row>
    <row r="3" spans="1:7" ht="24.95" hidden="1" customHeight="1">
      <c r="A3" s="71" t="s">
        <v>7</v>
      </c>
      <c r="B3" s="70"/>
      <c r="C3" s="539"/>
      <c r="D3" s="539"/>
      <c r="E3" s="539"/>
      <c r="F3" s="539"/>
      <c r="G3" s="540"/>
    </row>
    <row r="4" spans="1:7" ht="24.95" hidden="1" customHeight="1">
      <c r="A4" s="71" t="s">
        <v>8</v>
      </c>
      <c r="B4" s="70"/>
      <c r="C4" s="539"/>
      <c r="D4" s="539"/>
      <c r="E4" s="539"/>
      <c r="F4" s="539"/>
      <c r="G4" s="540"/>
    </row>
    <row r="5" spans="1:7" hidden="1">
      <c r="B5" s="6"/>
      <c r="C5" s="7"/>
      <c r="D5" s="8"/>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4.xml><?xml version="1.0" encoding="utf-8"?>
<worksheet xmlns="http://schemas.openxmlformats.org/spreadsheetml/2006/main" xmlns:r="http://schemas.openxmlformats.org/officeDocument/2006/relationships">
  <sheetPr>
    <outlinePr summaryBelow="0"/>
  </sheetPr>
  <dimension ref="A1:AX541"/>
  <sheetViews>
    <sheetView topLeftCell="A424" workbookViewId="0">
      <selection activeCell="C445" sqref="C445"/>
    </sheetView>
  </sheetViews>
  <sheetFormatPr defaultRowHeight="12.75" outlineLevelRow="1"/>
  <cols>
    <col min="1" max="1" width="4.28515625" customWidth="1"/>
    <col min="2" max="2" width="14.42578125" style="87" customWidth="1"/>
    <col min="3" max="3" width="38.28515625" style="87" customWidth="1"/>
    <col min="4" max="4" width="4.5703125" customWidth="1"/>
    <col min="5" max="5" width="10.5703125" customWidth="1"/>
    <col min="6" max="6" width="9.85546875" customWidth="1"/>
    <col min="7" max="7" width="12.7109375" customWidth="1"/>
    <col min="10" max="11" width="8.7109375" bestFit="1" customWidth="1"/>
    <col min="19" max="29" width="0" hidden="1" customWidth="1"/>
  </cols>
  <sheetData>
    <row r="1" spans="1:50" ht="15.75" customHeight="1">
      <c r="A1" s="541" t="s">
        <v>6</v>
      </c>
      <c r="B1" s="541"/>
      <c r="C1" s="541"/>
      <c r="D1" s="541"/>
      <c r="E1" s="541"/>
      <c r="F1" s="541"/>
      <c r="G1" s="541"/>
      <c r="U1" t="s">
        <v>118</v>
      </c>
    </row>
    <row r="2" spans="1:50" ht="24.95" customHeight="1">
      <c r="A2" s="117" t="s">
        <v>117</v>
      </c>
      <c r="B2" s="115"/>
      <c r="C2" s="542" t="s">
        <v>38</v>
      </c>
      <c r="D2" s="543"/>
      <c r="E2" s="543"/>
      <c r="F2" s="543"/>
      <c r="G2" s="544"/>
      <c r="U2" t="s">
        <v>119</v>
      </c>
    </row>
    <row r="3" spans="1:50" ht="24.95" customHeight="1">
      <c r="A3" s="118" t="s">
        <v>7</v>
      </c>
      <c r="B3" s="116"/>
      <c r="C3" s="545" t="s">
        <v>35</v>
      </c>
      <c r="D3" s="546"/>
      <c r="E3" s="546"/>
      <c r="F3" s="546"/>
      <c r="G3" s="547"/>
      <c r="U3" t="s">
        <v>120</v>
      </c>
    </row>
    <row r="5" spans="1:50" ht="38.25">
      <c r="A5" s="123" t="s">
        <v>121</v>
      </c>
      <c r="B5" s="124" t="s">
        <v>122</v>
      </c>
      <c r="C5" s="124" t="s">
        <v>123</v>
      </c>
      <c r="D5" s="123" t="s">
        <v>124</v>
      </c>
      <c r="E5" s="123" t="s">
        <v>125</v>
      </c>
      <c r="F5" s="119" t="s">
        <v>126</v>
      </c>
      <c r="G5" s="136" t="s">
        <v>25</v>
      </c>
      <c r="H5" s="137" t="s">
        <v>127</v>
      </c>
      <c r="I5" s="137" t="s">
        <v>128</v>
      </c>
      <c r="J5" s="137" t="s">
        <v>129</v>
      </c>
      <c r="K5" s="137" t="s">
        <v>130</v>
      </c>
    </row>
    <row r="6" spans="1:50">
      <c r="A6" s="138" t="s">
        <v>131</v>
      </c>
      <c r="B6" s="139" t="s">
        <v>53</v>
      </c>
      <c r="C6" s="140" t="s">
        <v>54</v>
      </c>
      <c r="D6" s="141"/>
      <c r="E6" s="142"/>
      <c r="F6" s="143"/>
      <c r="G6" s="143">
        <f>SUM(G7:G31)</f>
        <v>0</v>
      </c>
      <c r="H6" s="143"/>
      <c r="I6" s="143">
        <f>SUM(I7:I31)</f>
        <v>0</v>
      </c>
      <c r="J6" s="143"/>
      <c r="K6" s="143">
        <f>SUM(K7:K31)</f>
        <v>0</v>
      </c>
      <c r="U6" t="s">
        <v>132</v>
      </c>
    </row>
    <row r="7" spans="1:50" outlineLevel="1">
      <c r="A7" s="121">
        <v>1</v>
      </c>
      <c r="B7" s="125" t="s">
        <v>133</v>
      </c>
      <c r="C7" s="154" t="s">
        <v>134</v>
      </c>
      <c r="D7" s="127" t="s">
        <v>135</v>
      </c>
      <c r="E7" s="130">
        <v>57.96</v>
      </c>
      <c r="F7" s="133"/>
      <c r="G7" s="134">
        <f>ROUND(E7*F7,2)</f>
        <v>0</v>
      </c>
      <c r="H7" s="134">
        <v>0</v>
      </c>
      <c r="I7" s="134">
        <f>ROUND(E7*H7,5)</f>
        <v>0</v>
      </c>
      <c r="J7" s="134">
        <v>0</v>
      </c>
      <c r="K7" s="134">
        <f>ROUND(E7*J7,5)</f>
        <v>0</v>
      </c>
      <c r="L7" s="120"/>
      <c r="M7" s="120"/>
      <c r="N7" s="120"/>
      <c r="O7" s="120"/>
      <c r="P7" s="120"/>
      <c r="Q7" s="120"/>
      <c r="R7" s="120"/>
      <c r="S7" s="120"/>
      <c r="T7" s="120"/>
      <c r="U7" s="120" t="s">
        <v>136</v>
      </c>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row>
    <row r="8" spans="1:50" outlineLevel="1">
      <c r="A8" s="121"/>
      <c r="B8" s="125"/>
      <c r="C8" s="155" t="s">
        <v>137</v>
      </c>
      <c r="D8" s="128"/>
      <c r="E8" s="131">
        <v>57.96</v>
      </c>
      <c r="F8" s="134"/>
      <c r="G8" s="134"/>
      <c r="H8" s="134"/>
      <c r="I8" s="134"/>
      <c r="J8" s="134"/>
      <c r="K8" s="134"/>
      <c r="L8" s="120"/>
      <c r="M8" s="120"/>
      <c r="N8" s="120"/>
      <c r="O8" s="120"/>
      <c r="P8" s="120"/>
      <c r="Q8" s="120"/>
      <c r="R8" s="120"/>
      <c r="S8" s="120"/>
      <c r="T8" s="120"/>
      <c r="U8" s="120" t="s">
        <v>138</v>
      </c>
      <c r="V8" s="120">
        <v>0</v>
      </c>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row>
    <row r="9" spans="1:50" outlineLevel="1">
      <c r="A9" s="121">
        <v>2</v>
      </c>
      <c r="B9" s="125" t="s">
        <v>139</v>
      </c>
      <c r="C9" s="154" t="s">
        <v>140</v>
      </c>
      <c r="D9" s="127" t="s">
        <v>135</v>
      </c>
      <c r="E9" s="130">
        <v>28.98</v>
      </c>
      <c r="F9" s="133"/>
      <c r="G9" s="134">
        <f>ROUND(E9*F9,2)</f>
        <v>0</v>
      </c>
      <c r="H9" s="134">
        <v>0</v>
      </c>
      <c r="I9" s="134">
        <f>ROUND(E9*H9,5)</f>
        <v>0</v>
      </c>
      <c r="J9" s="134">
        <v>0</v>
      </c>
      <c r="K9" s="134">
        <f>ROUND(E9*J9,5)</f>
        <v>0</v>
      </c>
      <c r="L9" s="120"/>
      <c r="M9" s="120"/>
      <c r="N9" s="120"/>
      <c r="O9" s="120"/>
      <c r="P9" s="120"/>
      <c r="Q9" s="120"/>
      <c r="R9" s="120"/>
      <c r="S9" s="120"/>
      <c r="T9" s="120"/>
      <c r="U9" s="120" t="s">
        <v>136</v>
      </c>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row>
    <row r="10" spans="1:50" outlineLevel="1">
      <c r="A10" s="121"/>
      <c r="B10" s="125"/>
      <c r="C10" s="155" t="s">
        <v>141</v>
      </c>
      <c r="D10" s="128"/>
      <c r="E10" s="131">
        <v>28.98</v>
      </c>
      <c r="F10" s="134"/>
      <c r="G10" s="134"/>
      <c r="H10" s="134"/>
      <c r="I10" s="134"/>
      <c r="J10" s="134"/>
      <c r="K10" s="134"/>
      <c r="L10" s="120"/>
      <c r="M10" s="120"/>
      <c r="N10" s="120"/>
      <c r="O10" s="120"/>
      <c r="P10" s="120"/>
      <c r="Q10" s="120"/>
      <c r="R10" s="120"/>
      <c r="S10" s="120"/>
      <c r="T10" s="120"/>
      <c r="U10" s="120" t="s">
        <v>138</v>
      </c>
      <c r="V10" s="120">
        <v>0</v>
      </c>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row>
    <row r="11" spans="1:50" outlineLevel="1">
      <c r="A11" s="121">
        <v>3</v>
      </c>
      <c r="B11" s="125" t="s">
        <v>142</v>
      </c>
      <c r="C11" s="154" t="s">
        <v>143</v>
      </c>
      <c r="D11" s="127" t="s">
        <v>135</v>
      </c>
      <c r="E11" s="130">
        <v>95.157349999999994</v>
      </c>
      <c r="F11" s="133"/>
      <c r="G11" s="134">
        <f>ROUND(E11*F11,2)</f>
        <v>0</v>
      </c>
      <c r="H11" s="134">
        <v>0</v>
      </c>
      <c r="I11" s="134">
        <f>ROUND(E11*H11,5)</f>
        <v>0</v>
      </c>
      <c r="J11" s="134">
        <v>0</v>
      </c>
      <c r="K11" s="134">
        <f>ROUND(E11*J11,5)</f>
        <v>0</v>
      </c>
      <c r="L11" s="120"/>
      <c r="M11" s="120"/>
      <c r="N11" s="120"/>
      <c r="O11" s="120"/>
      <c r="P11" s="120"/>
      <c r="Q11" s="120"/>
      <c r="R11" s="120"/>
      <c r="S11" s="120"/>
      <c r="T11" s="120"/>
      <c r="U11" s="120" t="s">
        <v>136</v>
      </c>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row>
    <row r="12" spans="1:50" outlineLevel="1">
      <c r="A12" s="121"/>
      <c r="B12" s="125"/>
      <c r="C12" s="155" t="s">
        <v>144</v>
      </c>
      <c r="D12" s="128"/>
      <c r="E12" s="131">
        <v>77.926199999999994</v>
      </c>
      <c r="F12" s="134"/>
      <c r="G12" s="134"/>
      <c r="H12" s="134"/>
      <c r="I12" s="134"/>
      <c r="J12" s="134"/>
      <c r="K12" s="134"/>
      <c r="L12" s="120"/>
      <c r="M12" s="120"/>
      <c r="N12" s="120"/>
      <c r="O12" s="120"/>
      <c r="P12" s="120"/>
      <c r="Q12" s="120"/>
      <c r="R12" s="120"/>
      <c r="S12" s="120"/>
      <c r="T12" s="120"/>
      <c r="U12" s="120" t="s">
        <v>138</v>
      </c>
      <c r="V12" s="120">
        <v>0</v>
      </c>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row>
    <row r="13" spans="1:50" ht="22.5" outlineLevel="1">
      <c r="A13" s="121"/>
      <c r="B13" s="125"/>
      <c r="C13" s="155" t="s">
        <v>145</v>
      </c>
      <c r="D13" s="128"/>
      <c r="E13" s="131">
        <v>26.086400000000001</v>
      </c>
      <c r="F13" s="134"/>
      <c r="G13" s="134"/>
      <c r="H13" s="134"/>
      <c r="I13" s="134"/>
      <c r="J13" s="134"/>
      <c r="K13" s="134"/>
      <c r="L13" s="120"/>
      <c r="M13" s="120"/>
      <c r="N13" s="120"/>
      <c r="O13" s="120"/>
      <c r="P13" s="120"/>
      <c r="Q13" s="120"/>
      <c r="R13" s="120"/>
      <c r="S13" s="120"/>
      <c r="T13" s="120"/>
      <c r="U13" s="120" t="s">
        <v>138</v>
      </c>
      <c r="V13" s="120">
        <v>0</v>
      </c>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row>
    <row r="14" spans="1:50" outlineLevel="1">
      <c r="A14" s="121"/>
      <c r="B14" s="125"/>
      <c r="C14" s="155" t="s">
        <v>146</v>
      </c>
      <c r="D14" s="128"/>
      <c r="E14" s="131">
        <v>-8.8552499999999998</v>
      </c>
      <c r="F14" s="134"/>
      <c r="G14" s="134"/>
      <c r="H14" s="134"/>
      <c r="I14" s="134"/>
      <c r="J14" s="134"/>
      <c r="K14" s="134"/>
      <c r="L14" s="120"/>
      <c r="M14" s="120"/>
      <c r="N14" s="120"/>
      <c r="O14" s="120"/>
      <c r="P14" s="120"/>
      <c r="Q14" s="120"/>
      <c r="R14" s="120"/>
      <c r="S14" s="120"/>
      <c r="T14" s="120"/>
      <c r="U14" s="120" t="s">
        <v>138</v>
      </c>
      <c r="V14" s="120">
        <v>0</v>
      </c>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row>
    <row r="15" spans="1:50" outlineLevel="1">
      <c r="A15" s="121">
        <v>4</v>
      </c>
      <c r="B15" s="125" t="s">
        <v>147</v>
      </c>
      <c r="C15" s="154" t="s">
        <v>148</v>
      </c>
      <c r="D15" s="127" t="s">
        <v>135</v>
      </c>
      <c r="E15" s="130">
        <v>47.578674999999997</v>
      </c>
      <c r="F15" s="133"/>
      <c r="G15" s="134">
        <f>ROUND(E15*F15,2)</f>
        <v>0</v>
      </c>
      <c r="H15" s="134">
        <v>0</v>
      </c>
      <c r="I15" s="134">
        <f>ROUND(E15*H15,5)</f>
        <v>0</v>
      </c>
      <c r="J15" s="134">
        <v>0</v>
      </c>
      <c r="K15" s="134">
        <f>ROUND(E15*J15,5)</f>
        <v>0</v>
      </c>
      <c r="L15" s="120"/>
      <c r="M15" s="120"/>
      <c r="N15" s="120"/>
      <c r="O15" s="120"/>
      <c r="P15" s="120"/>
      <c r="Q15" s="120"/>
      <c r="R15" s="120"/>
      <c r="S15" s="120"/>
      <c r="T15" s="120"/>
      <c r="U15" s="120" t="s">
        <v>136</v>
      </c>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c r="AX15" s="120"/>
    </row>
    <row r="16" spans="1:50" outlineLevel="1">
      <c r="A16" s="121"/>
      <c r="B16" s="125"/>
      <c r="C16" s="155" t="s">
        <v>149</v>
      </c>
      <c r="D16" s="128"/>
      <c r="E16" s="131">
        <v>47.578674999999997</v>
      </c>
      <c r="F16" s="134"/>
      <c r="G16" s="134"/>
      <c r="H16" s="134"/>
      <c r="I16" s="134"/>
      <c r="J16" s="134"/>
      <c r="K16" s="134"/>
      <c r="L16" s="120"/>
      <c r="M16" s="120"/>
      <c r="N16" s="120"/>
      <c r="O16" s="120"/>
      <c r="P16" s="120"/>
      <c r="Q16" s="120"/>
      <c r="R16" s="120"/>
      <c r="S16" s="120"/>
      <c r="T16" s="120"/>
      <c r="U16" s="120" t="s">
        <v>138</v>
      </c>
      <c r="V16" s="120">
        <v>0</v>
      </c>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120"/>
      <c r="AU16" s="120"/>
      <c r="AV16" s="120"/>
      <c r="AW16" s="120"/>
      <c r="AX16" s="120"/>
    </row>
    <row r="17" spans="1:50" outlineLevel="1">
      <c r="A17" s="121">
        <v>5</v>
      </c>
      <c r="B17" s="125" t="s">
        <v>150</v>
      </c>
      <c r="C17" s="154" t="s">
        <v>151</v>
      </c>
      <c r="D17" s="127" t="s">
        <v>135</v>
      </c>
      <c r="E17" s="130">
        <v>8.8552499999999998</v>
      </c>
      <c r="F17" s="133"/>
      <c r="G17" s="134">
        <f>ROUND(E17*F17,2)</f>
        <v>0</v>
      </c>
      <c r="H17" s="134">
        <v>0</v>
      </c>
      <c r="I17" s="134">
        <f>ROUND(E17*H17,5)</f>
        <v>0</v>
      </c>
      <c r="J17" s="134">
        <v>0</v>
      </c>
      <c r="K17" s="134">
        <f>ROUND(E17*J17,5)</f>
        <v>0</v>
      </c>
      <c r="L17" s="120"/>
      <c r="M17" s="120"/>
      <c r="N17" s="120"/>
      <c r="O17" s="120"/>
      <c r="P17" s="120"/>
      <c r="Q17" s="120"/>
      <c r="R17" s="120"/>
      <c r="S17" s="120"/>
      <c r="T17" s="120"/>
      <c r="U17" s="120" t="s">
        <v>136</v>
      </c>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0"/>
      <c r="AT17" s="120"/>
      <c r="AU17" s="120"/>
      <c r="AV17" s="120"/>
      <c r="AW17" s="120"/>
      <c r="AX17" s="120"/>
    </row>
    <row r="18" spans="1:50" ht="22.5" outlineLevel="1">
      <c r="A18" s="121"/>
      <c r="B18" s="125"/>
      <c r="C18" s="155" t="s">
        <v>152</v>
      </c>
      <c r="D18" s="128"/>
      <c r="E18" s="131">
        <v>8.8552499999999998</v>
      </c>
      <c r="F18" s="134"/>
      <c r="G18" s="134"/>
      <c r="H18" s="134"/>
      <c r="I18" s="134"/>
      <c r="J18" s="134"/>
      <c r="K18" s="134"/>
      <c r="L18" s="120"/>
      <c r="M18" s="120"/>
      <c r="N18" s="120"/>
      <c r="O18" s="120"/>
      <c r="P18" s="120"/>
      <c r="Q18" s="120"/>
      <c r="R18" s="120"/>
      <c r="S18" s="120"/>
      <c r="T18" s="120"/>
      <c r="U18" s="120" t="s">
        <v>138</v>
      </c>
      <c r="V18" s="120">
        <v>0</v>
      </c>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row>
    <row r="19" spans="1:50" outlineLevel="1">
      <c r="A19" s="121">
        <v>6</v>
      </c>
      <c r="B19" s="125" t="s">
        <v>153</v>
      </c>
      <c r="C19" s="154" t="s">
        <v>154</v>
      </c>
      <c r="D19" s="127" t="s">
        <v>135</v>
      </c>
      <c r="E19" s="130">
        <v>52.20487</v>
      </c>
      <c r="F19" s="133"/>
      <c r="G19" s="134">
        <f>ROUND(E19*F19,2)</f>
        <v>0</v>
      </c>
      <c r="H19" s="134">
        <v>0</v>
      </c>
      <c r="I19" s="134">
        <f>ROUND(E19*H19,5)</f>
        <v>0</v>
      </c>
      <c r="J19" s="134">
        <v>0</v>
      </c>
      <c r="K19" s="134">
        <f>ROUND(E19*J19,5)</f>
        <v>0</v>
      </c>
      <c r="L19" s="120"/>
      <c r="M19" s="120"/>
      <c r="N19" s="120"/>
      <c r="O19" s="120"/>
      <c r="P19" s="120"/>
      <c r="Q19" s="120"/>
      <c r="R19" s="120"/>
      <c r="S19" s="120"/>
      <c r="T19" s="120"/>
      <c r="U19" s="120" t="s">
        <v>136</v>
      </c>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row>
    <row r="20" spans="1:50" outlineLevel="1">
      <c r="A20" s="121"/>
      <c r="B20" s="125"/>
      <c r="C20" s="155" t="s">
        <v>155</v>
      </c>
      <c r="D20" s="128"/>
      <c r="E20" s="131">
        <v>104.01260000000001</v>
      </c>
      <c r="F20" s="134"/>
      <c r="G20" s="134"/>
      <c r="H20" s="134"/>
      <c r="I20" s="134"/>
      <c r="J20" s="134"/>
      <c r="K20" s="134"/>
      <c r="L20" s="120"/>
      <c r="M20" s="120"/>
      <c r="N20" s="120"/>
      <c r="O20" s="120"/>
      <c r="P20" s="120"/>
      <c r="Q20" s="120"/>
      <c r="R20" s="120"/>
      <c r="S20" s="120"/>
      <c r="T20" s="120"/>
      <c r="U20" s="120" t="s">
        <v>138</v>
      </c>
      <c r="V20" s="120">
        <v>0</v>
      </c>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row>
    <row r="21" spans="1:50" outlineLevel="1">
      <c r="A21" s="121"/>
      <c r="B21" s="125"/>
      <c r="C21" s="155" t="s">
        <v>156</v>
      </c>
      <c r="D21" s="128"/>
      <c r="E21" s="131">
        <v>-51.807729999999999</v>
      </c>
      <c r="F21" s="134"/>
      <c r="G21" s="134"/>
      <c r="H21" s="134"/>
      <c r="I21" s="134"/>
      <c r="J21" s="134"/>
      <c r="K21" s="134"/>
      <c r="L21" s="120"/>
      <c r="M21" s="120"/>
      <c r="N21" s="120"/>
      <c r="O21" s="120"/>
      <c r="P21" s="120"/>
      <c r="Q21" s="120"/>
      <c r="R21" s="120"/>
      <c r="S21" s="120"/>
      <c r="T21" s="120"/>
      <c r="U21" s="120" t="s">
        <v>138</v>
      </c>
      <c r="V21" s="120">
        <v>0</v>
      </c>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row>
    <row r="22" spans="1:50" outlineLevel="1">
      <c r="A22" s="121">
        <v>7</v>
      </c>
      <c r="B22" s="125" t="s">
        <v>157</v>
      </c>
      <c r="C22" s="154" t="s">
        <v>158</v>
      </c>
      <c r="D22" s="127" t="s">
        <v>135</v>
      </c>
      <c r="E22" s="130">
        <v>49.083730000000003</v>
      </c>
      <c r="F22" s="133"/>
      <c r="G22" s="134">
        <f>ROUND(E22*F22,2)</f>
        <v>0</v>
      </c>
      <c r="H22" s="134">
        <v>0</v>
      </c>
      <c r="I22" s="134">
        <f>ROUND(E22*H22,5)</f>
        <v>0</v>
      </c>
      <c r="J22" s="134">
        <v>0</v>
      </c>
      <c r="K22" s="134">
        <f>ROUND(E22*J22,5)</f>
        <v>0</v>
      </c>
      <c r="L22" s="120"/>
      <c r="M22" s="120"/>
      <c r="N22" s="120"/>
      <c r="O22" s="120"/>
      <c r="P22" s="120"/>
      <c r="Q22" s="120"/>
      <c r="R22" s="120"/>
      <c r="S22" s="120"/>
      <c r="T22" s="120"/>
      <c r="U22" s="120" t="s">
        <v>136</v>
      </c>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row>
    <row r="23" spans="1:50" outlineLevel="1">
      <c r="A23" s="121"/>
      <c r="B23" s="125"/>
      <c r="C23" s="155" t="s">
        <v>159</v>
      </c>
      <c r="D23" s="128"/>
      <c r="E23" s="131">
        <v>57.96</v>
      </c>
      <c r="F23" s="134"/>
      <c r="G23" s="134"/>
      <c r="H23" s="134"/>
      <c r="I23" s="134"/>
      <c r="J23" s="134"/>
      <c r="K23" s="134"/>
      <c r="L23" s="120"/>
      <c r="M23" s="120"/>
      <c r="N23" s="120"/>
      <c r="O23" s="120"/>
      <c r="P23" s="120"/>
      <c r="Q23" s="120"/>
      <c r="R23" s="120"/>
      <c r="S23" s="120"/>
      <c r="T23" s="120"/>
      <c r="U23" s="120" t="s">
        <v>138</v>
      </c>
      <c r="V23" s="120">
        <v>0</v>
      </c>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row>
    <row r="24" spans="1:50" outlineLevel="1">
      <c r="A24" s="121"/>
      <c r="B24" s="125"/>
      <c r="C24" s="155" t="s">
        <v>160</v>
      </c>
      <c r="D24" s="128"/>
      <c r="E24" s="131">
        <v>104.01260000000001</v>
      </c>
      <c r="F24" s="134"/>
      <c r="G24" s="134"/>
      <c r="H24" s="134"/>
      <c r="I24" s="134"/>
      <c r="J24" s="134"/>
      <c r="K24" s="134"/>
      <c r="L24" s="120"/>
      <c r="M24" s="120"/>
      <c r="N24" s="120"/>
      <c r="O24" s="120"/>
      <c r="P24" s="120"/>
      <c r="Q24" s="120"/>
      <c r="R24" s="120"/>
      <c r="S24" s="120"/>
      <c r="T24" s="120"/>
      <c r="U24" s="120" t="s">
        <v>138</v>
      </c>
      <c r="V24" s="120">
        <v>0</v>
      </c>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row>
    <row r="25" spans="1:50" outlineLevel="1">
      <c r="A25" s="121"/>
      <c r="B25" s="125"/>
      <c r="C25" s="155" t="s">
        <v>161</v>
      </c>
      <c r="D25" s="128"/>
      <c r="E25" s="131">
        <v>-52.20487</v>
      </c>
      <c r="F25" s="134"/>
      <c r="G25" s="134"/>
      <c r="H25" s="134"/>
      <c r="I25" s="134"/>
      <c r="J25" s="134"/>
      <c r="K25" s="134"/>
      <c r="L25" s="120"/>
      <c r="M25" s="120"/>
      <c r="N25" s="120"/>
      <c r="O25" s="120"/>
      <c r="P25" s="120"/>
      <c r="Q25" s="120"/>
      <c r="R25" s="120"/>
      <c r="S25" s="120"/>
      <c r="T25" s="120"/>
      <c r="U25" s="120" t="s">
        <v>138</v>
      </c>
      <c r="V25" s="120">
        <v>0</v>
      </c>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row>
    <row r="26" spans="1:50" outlineLevel="1">
      <c r="A26" s="121"/>
      <c r="B26" s="125"/>
      <c r="C26" s="155" t="s">
        <v>162</v>
      </c>
      <c r="D26" s="128"/>
      <c r="E26" s="131">
        <v>-60.683999999999997</v>
      </c>
      <c r="F26" s="134"/>
      <c r="G26" s="134"/>
      <c r="H26" s="134"/>
      <c r="I26" s="134"/>
      <c r="J26" s="134"/>
      <c r="K26" s="134"/>
      <c r="L26" s="120"/>
      <c r="M26" s="120"/>
      <c r="N26" s="120"/>
      <c r="O26" s="120"/>
      <c r="P26" s="120"/>
      <c r="Q26" s="120"/>
      <c r="R26" s="120"/>
      <c r="S26" s="120"/>
      <c r="T26" s="120"/>
      <c r="U26" s="120" t="s">
        <v>138</v>
      </c>
      <c r="V26" s="120">
        <v>0</v>
      </c>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row>
    <row r="27" spans="1:50" ht="14.25" customHeight="1" outlineLevel="1">
      <c r="A27" s="121">
        <v>8</v>
      </c>
      <c r="B27" s="125" t="s">
        <v>163</v>
      </c>
      <c r="C27" s="154" t="s">
        <v>164</v>
      </c>
      <c r="D27" s="127" t="s">
        <v>135</v>
      </c>
      <c r="E27" s="130">
        <v>49.083730000000003</v>
      </c>
      <c r="F27" s="133"/>
      <c r="G27" s="134">
        <f>ROUND(E27*F27,2)</f>
        <v>0</v>
      </c>
      <c r="H27" s="134">
        <v>0</v>
      </c>
      <c r="I27" s="134">
        <f>ROUND(E27*H27,5)</f>
        <v>0</v>
      </c>
      <c r="J27" s="134">
        <v>0</v>
      </c>
      <c r="K27" s="134">
        <f>ROUND(E27*J27,5)</f>
        <v>0</v>
      </c>
      <c r="L27" s="120"/>
      <c r="M27" s="120"/>
      <c r="N27" s="120"/>
      <c r="O27" s="120"/>
      <c r="P27" s="120"/>
      <c r="Q27" s="120"/>
      <c r="R27" s="120"/>
      <c r="S27" s="120"/>
      <c r="T27" s="120"/>
      <c r="U27" s="120" t="s">
        <v>136</v>
      </c>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row>
    <row r="28" spans="1:50" outlineLevel="1">
      <c r="A28" s="121">
        <v>9</v>
      </c>
      <c r="B28" s="125" t="s">
        <v>165</v>
      </c>
      <c r="C28" s="154" t="s">
        <v>166</v>
      </c>
      <c r="D28" s="127" t="s">
        <v>135</v>
      </c>
      <c r="E28" s="130">
        <v>490.83730000000003</v>
      </c>
      <c r="F28" s="133"/>
      <c r="G28" s="134">
        <f>ROUND(E28*F28,2)</f>
        <v>0</v>
      </c>
      <c r="H28" s="134">
        <v>0</v>
      </c>
      <c r="I28" s="134">
        <f>ROUND(E28*H28,5)</f>
        <v>0</v>
      </c>
      <c r="J28" s="134">
        <v>0</v>
      </c>
      <c r="K28" s="134">
        <f>ROUND(E28*J28,5)</f>
        <v>0</v>
      </c>
      <c r="L28" s="120"/>
      <c r="M28" s="120"/>
      <c r="N28" s="120"/>
      <c r="O28" s="120"/>
      <c r="P28" s="120"/>
      <c r="Q28" s="120"/>
      <c r="R28" s="120"/>
      <c r="S28" s="120"/>
      <c r="T28" s="120"/>
      <c r="U28" s="120" t="s">
        <v>136</v>
      </c>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row>
    <row r="29" spans="1:50" outlineLevel="1">
      <c r="A29" s="121">
        <v>10</v>
      </c>
      <c r="B29" s="125" t="s">
        <v>167</v>
      </c>
      <c r="C29" s="154" t="s">
        <v>168</v>
      </c>
      <c r="D29" s="127" t="s">
        <v>135</v>
      </c>
      <c r="E29" s="130">
        <v>49.083730000000003</v>
      </c>
      <c r="F29" s="133"/>
      <c r="G29" s="134">
        <f>ROUND(E29*F29,2)</f>
        <v>0</v>
      </c>
      <c r="H29" s="134">
        <v>0</v>
      </c>
      <c r="I29" s="134">
        <f>ROUND(E29*H29,5)</f>
        <v>0</v>
      </c>
      <c r="J29" s="134">
        <v>0</v>
      </c>
      <c r="K29" s="134">
        <f>ROUND(E29*J29,5)</f>
        <v>0</v>
      </c>
      <c r="L29" s="120"/>
      <c r="M29" s="120"/>
      <c r="N29" s="120"/>
      <c r="O29" s="120"/>
      <c r="P29" s="120"/>
      <c r="Q29" s="120"/>
      <c r="R29" s="120"/>
      <c r="S29" s="120"/>
      <c r="T29" s="120"/>
      <c r="U29" s="120" t="s">
        <v>136</v>
      </c>
      <c r="V29" s="120"/>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row>
    <row r="30" spans="1:50" outlineLevel="1">
      <c r="A30" s="121">
        <v>11</v>
      </c>
      <c r="B30" s="125" t="s">
        <v>169</v>
      </c>
      <c r="C30" s="154" t="s">
        <v>170</v>
      </c>
      <c r="D30" s="127" t="s">
        <v>135</v>
      </c>
      <c r="E30" s="130">
        <v>49.083730000000003</v>
      </c>
      <c r="F30" s="133"/>
      <c r="G30" s="134">
        <f>ROUND(E30*F30,2)</f>
        <v>0</v>
      </c>
      <c r="H30" s="134">
        <v>0</v>
      </c>
      <c r="I30" s="134">
        <f>ROUND(E30*H30,5)</f>
        <v>0</v>
      </c>
      <c r="J30" s="134">
        <v>0</v>
      </c>
      <c r="K30" s="134">
        <f>ROUND(E30*J30,5)</f>
        <v>0</v>
      </c>
      <c r="L30" s="120"/>
      <c r="M30" s="120"/>
      <c r="N30" s="120"/>
      <c r="O30" s="120"/>
      <c r="P30" s="120"/>
      <c r="Q30" s="120"/>
      <c r="R30" s="120"/>
      <c r="S30" s="120"/>
      <c r="T30" s="120"/>
      <c r="U30" s="120" t="s">
        <v>136</v>
      </c>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120"/>
    </row>
    <row r="31" spans="1:50" outlineLevel="1">
      <c r="A31" s="121">
        <v>12</v>
      </c>
      <c r="B31" s="125" t="s">
        <v>171</v>
      </c>
      <c r="C31" s="154" t="s">
        <v>172</v>
      </c>
      <c r="D31" s="127" t="s">
        <v>173</v>
      </c>
      <c r="E31" s="130">
        <v>202.28</v>
      </c>
      <c r="F31" s="133"/>
      <c r="G31" s="134">
        <f>ROUND(E31*F31,2)</f>
        <v>0</v>
      </c>
      <c r="H31" s="134">
        <v>0</v>
      </c>
      <c r="I31" s="134">
        <f>ROUND(E31*H31,5)</f>
        <v>0</v>
      </c>
      <c r="J31" s="134">
        <v>0</v>
      </c>
      <c r="K31" s="134">
        <f>ROUND(E31*J31,5)</f>
        <v>0</v>
      </c>
      <c r="L31" s="120"/>
      <c r="M31" s="120"/>
      <c r="N31" s="120"/>
      <c r="O31" s="120"/>
      <c r="P31" s="120"/>
      <c r="Q31" s="120"/>
      <c r="R31" s="120"/>
      <c r="S31" s="120"/>
      <c r="T31" s="120"/>
      <c r="U31" s="120" t="s">
        <v>136</v>
      </c>
      <c r="V31" s="120"/>
      <c r="W31" s="120"/>
      <c r="X31" s="120"/>
      <c r="Y31" s="120"/>
      <c r="Z31" s="120"/>
      <c r="AA31" s="120"/>
      <c r="AB31" s="120"/>
      <c r="AC31" s="120"/>
      <c r="AD31" s="120"/>
      <c r="AE31" s="120"/>
      <c r="AF31" s="120"/>
      <c r="AG31" s="120"/>
      <c r="AH31" s="120"/>
      <c r="AI31" s="120"/>
      <c r="AJ31" s="120"/>
      <c r="AK31" s="120"/>
      <c r="AL31" s="120"/>
      <c r="AM31" s="120"/>
      <c r="AN31" s="120"/>
      <c r="AO31" s="120"/>
      <c r="AP31" s="120"/>
      <c r="AQ31" s="120"/>
      <c r="AR31" s="120"/>
      <c r="AS31" s="120"/>
      <c r="AT31" s="120"/>
      <c r="AU31" s="120"/>
      <c r="AV31" s="120"/>
      <c r="AW31" s="120"/>
      <c r="AX31" s="120"/>
    </row>
    <row r="32" spans="1:50">
      <c r="A32" s="122" t="s">
        <v>131</v>
      </c>
      <c r="B32" s="126" t="s">
        <v>55</v>
      </c>
      <c r="C32" s="156" t="s">
        <v>56</v>
      </c>
      <c r="D32" s="129"/>
      <c r="E32" s="132"/>
      <c r="F32" s="135"/>
      <c r="G32" s="135">
        <f>SUM(G33:G56)</f>
        <v>0</v>
      </c>
      <c r="H32" s="135"/>
      <c r="I32" s="135">
        <f>SUM(I33:I56)</f>
        <v>166.52421000000001</v>
      </c>
      <c r="J32" s="135"/>
      <c r="K32" s="135">
        <f>SUM(K33:K56)</f>
        <v>0</v>
      </c>
      <c r="U32" t="s">
        <v>132</v>
      </c>
    </row>
    <row r="33" spans="1:50" outlineLevel="1">
      <c r="A33" s="121">
        <v>13</v>
      </c>
      <c r="B33" s="125" t="s">
        <v>174</v>
      </c>
      <c r="C33" s="154" t="s">
        <v>175</v>
      </c>
      <c r="D33" s="127" t="s">
        <v>135</v>
      </c>
      <c r="E33" s="130">
        <v>34.092725000000002</v>
      </c>
      <c r="F33" s="133"/>
      <c r="G33" s="134">
        <f>ROUND(E33*F33,2)</f>
        <v>0</v>
      </c>
      <c r="H33" s="134">
        <v>2.5249999999999999</v>
      </c>
      <c r="I33" s="134">
        <f>ROUND(E33*H33,5)</f>
        <v>86.084130000000002</v>
      </c>
      <c r="J33" s="134">
        <v>0</v>
      </c>
      <c r="K33" s="134">
        <f>ROUND(E33*J33,5)</f>
        <v>0</v>
      </c>
      <c r="L33" s="120"/>
      <c r="M33" s="120"/>
      <c r="N33" s="120"/>
      <c r="O33" s="120"/>
      <c r="P33" s="120"/>
      <c r="Q33" s="120"/>
      <c r="R33" s="120"/>
      <c r="S33" s="120"/>
      <c r="T33" s="120"/>
      <c r="U33" s="120" t="s">
        <v>136</v>
      </c>
      <c r="V33" s="120"/>
      <c r="W33" s="120"/>
      <c r="X33" s="120"/>
      <c r="Y33" s="120"/>
      <c r="Z33" s="120"/>
      <c r="AA33" s="120"/>
      <c r="AB33" s="120"/>
      <c r="AC33" s="120"/>
      <c r="AD33" s="120"/>
      <c r="AE33" s="120"/>
      <c r="AF33" s="120"/>
      <c r="AG33" s="120"/>
      <c r="AH33" s="120"/>
      <c r="AI33" s="120"/>
      <c r="AJ33" s="120"/>
      <c r="AK33" s="120"/>
      <c r="AL33" s="120"/>
      <c r="AM33" s="120"/>
      <c r="AN33" s="120"/>
      <c r="AO33" s="120"/>
      <c r="AP33" s="120"/>
      <c r="AQ33" s="120"/>
      <c r="AR33" s="120"/>
      <c r="AS33" s="120"/>
      <c r="AT33" s="120"/>
      <c r="AU33" s="120"/>
      <c r="AV33" s="120"/>
      <c r="AW33" s="120"/>
      <c r="AX33" s="120"/>
    </row>
    <row r="34" spans="1:50" outlineLevel="1">
      <c r="A34" s="121"/>
      <c r="B34" s="125"/>
      <c r="C34" s="155" t="s">
        <v>176</v>
      </c>
      <c r="D34" s="128"/>
      <c r="E34" s="131">
        <v>32.469250000000002</v>
      </c>
      <c r="F34" s="134"/>
      <c r="G34" s="134"/>
      <c r="H34" s="134"/>
      <c r="I34" s="134"/>
      <c r="J34" s="134"/>
      <c r="K34" s="134"/>
      <c r="L34" s="120"/>
      <c r="M34" s="120"/>
      <c r="N34" s="120"/>
      <c r="O34" s="120"/>
      <c r="P34" s="120"/>
      <c r="Q34" s="120"/>
      <c r="R34" s="120"/>
      <c r="S34" s="120"/>
      <c r="T34" s="120"/>
      <c r="U34" s="120" t="s">
        <v>138</v>
      </c>
      <c r="V34" s="120">
        <v>0</v>
      </c>
      <c r="W34" s="120"/>
      <c r="X34" s="120"/>
      <c r="Y34" s="120"/>
      <c r="Z34" s="120"/>
      <c r="AA34" s="120"/>
      <c r="AB34" s="120"/>
      <c r="AC34" s="120"/>
      <c r="AD34" s="120"/>
      <c r="AE34" s="120"/>
      <c r="AF34" s="120"/>
      <c r="AG34" s="120"/>
      <c r="AH34" s="120"/>
      <c r="AI34" s="120"/>
      <c r="AJ34" s="120"/>
      <c r="AK34" s="120"/>
      <c r="AL34" s="120"/>
      <c r="AM34" s="120"/>
      <c r="AN34" s="120"/>
      <c r="AO34" s="120"/>
      <c r="AP34" s="120"/>
      <c r="AQ34" s="120"/>
      <c r="AR34" s="120"/>
      <c r="AS34" s="120"/>
      <c r="AT34" s="120"/>
      <c r="AU34" s="120"/>
      <c r="AV34" s="120"/>
      <c r="AW34" s="120"/>
      <c r="AX34" s="120"/>
    </row>
    <row r="35" spans="1:50" outlineLevel="1">
      <c r="A35" s="121"/>
      <c r="B35" s="125"/>
      <c r="C35" s="155" t="s">
        <v>177</v>
      </c>
      <c r="D35" s="128"/>
      <c r="E35" s="131">
        <v>1.623475</v>
      </c>
      <c r="F35" s="134"/>
      <c r="G35" s="134"/>
      <c r="H35" s="134"/>
      <c r="I35" s="134"/>
      <c r="J35" s="134"/>
      <c r="K35" s="134"/>
      <c r="L35" s="120"/>
      <c r="M35" s="120"/>
      <c r="N35" s="120"/>
      <c r="O35" s="120"/>
      <c r="P35" s="120"/>
      <c r="Q35" s="120"/>
      <c r="R35" s="120"/>
      <c r="S35" s="120"/>
      <c r="T35" s="120"/>
      <c r="U35" s="120" t="s">
        <v>138</v>
      </c>
      <c r="V35" s="120">
        <v>0</v>
      </c>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0"/>
      <c r="AX35" s="120"/>
    </row>
    <row r="36" spans="1:50" ht="22.5" outlineLevel="1">
      <c r="A36" s="121">
        <v>14</v>
      </c>
      <c r="B36" s="125" t="s">
        <v>178</v>
      </c>
      <c r="C36" s="154" t="s">
        <v>179</v>
      </c>
      <c r="D36" s="127" t="s">
        <v>173</v>
      </c>
      <c r="E36" s="130">
        <v>67.834000000000003</v>
      </c>
      <c r="F36" s="133"/>
      <c r="G36" s="134">
        <f>ROUND(E36*F36,2)</f>
        <v>0</v>
      </c>
      <c r="H36" s="134">
        <v>0.624</v>
      </c>
      <c r="I36" s="134">
        <f>ROUND(E36*H36,5)</f>
        <v>42.328420000000001</v>
      </c>
      <c r="J36" s="134">
        <v>0</v>
      </c>
      <c r="K36" s="134">
        <f>ROUND(E36*J36,5)</f>
        <v>0</v>
      </c>
      <c r="L36" s="120"/>
      <c r="M36" s="120"/>
      <c r="N36" s="120"/>
      <c r="O36" s="120"/>
      <c r="P36" s="120"/>
      <c r="Q36" s="120"/>
      <c r="R36" s="120"/>
      <c r="S36" s="120"/>
      <c r="T36" s="120"/>
      <c r="U36" s="120" t="s">
        <v>136</v>
      </c>
      <c r="V36" s="120"/>
      <c r="W36" s="120"/>
      <c r="X36" s="120"/>
      <c r="Y36" s="120"/>
      <c r="Z36" s="120"/>
      <c r="AA36" s="120"/>
      <c r="AB36" s="120"/>
      <c r="AC36" s="120"/>
      <c r="AD36" s="120"/>
      <c r="AE36" s="120"/>
      <c r="AF36" s="120"/>
      <c r="AG36" s="120"/>
      <c r="AH36" s="120"/>
      <c r="AI36" s="120"/>
      <c r="AJ36" s="120"/>
      <c r="AK36" s="120"/>
      <c r="AL36" s="120"/>
      <c r="AM36" s="120"/>
      <c r="AN36" s="120"/>
      <c r="AO36" s="120"/>
      <c r="AP36" s="120"/>
      <c r="AQ36" s="120"/>
      <c r="AR36" s="120"/>
      <c r="AS36" s="120"/>
      <c r="AT36" s="120"/>
      <c r="AU36" s="120"/>
      <c r="AV36" s="120"/>
      <c r="AW36" s="120"/>
      <c r="AX36" s="120"/>
    </row>
    <row r="37" spans="1:50" ht="22.5" outlineLevel="1">
      <c r="A37" s="121"/>
      <c r="B37" s="125"/>
      <c r="C37" s="155" t="s">
        <v>180</v>
      </c>
      <c r="D37" s="128"/>
      <c r="E37" s="131">
        <v>67.834000000000003</v>
      </c>
      <c r="F37" s="134"/>
      <c r="G37" s="134"/>
      <c r="H37" s="134"/>
      <c r="I37" s="134"/>
      <c r="J37" s="134"/>
      <c r="K37" s="134"/>
      <c r="L37" s="120"/>
      <c r="M37" s="120"/>
      <c r="N37" s="120"/>
      <c r="O37" s="120"/>
      <c r="P37" s="120"/>
      <c r="Q37" s="120"/>
      <c r="R37" s="120"/>
      <c r="S37" s="120"/>
      <c r="T37" s="120"/>
      <c r="U37" s="120" t="s">
        <v>138</v>
      </c>
      <c r="V37" s="120">
        <v>0</v>
      </c>
      <c r="W37" s="120"/>
      <c r="X37" s="120"/>
      <c r="Y37" s="120"/>
      <c r="Z37" s="120"/>
      <c r="AA37" s="120"/>
      <c r="AB37" s="120"/>
      <c r="AC37" s="120"/>
      <c r="AD37" s="120"/>
      <c r="AE37" s="120"/>
      <c r="AF37" s="120"/>
      <c r="AG37" s="120"/>
      <c r="AH37" s="120"/>
      <c r="AI37" s="120"/>
      <c r="AJ37" s="120"/>
      <c r="AK37" s="120"/>
      <c r="AL37" s="120"/>
      <c r="AM37" s="120"/>
      <c r="AN37" s="120"/>
      <c r="AO37" s="120"/>
      <c r="AP37" s="120"/>
      <c r="AQ37" s="120"/>
      <c r="AR37" s="120"/>
      <c r="AS37" s="120"/>
      <c r="AT37" s="120"/>
      <c r="AU37" s="120"/>
      <c r="AV37" s="120"/>
      <c r="AW37" s="120"/>
      <c r="AX37" s="120"/>
    </row>
    <row r="38" spans="1:50" outlineLevel="1">
      <c r="A38" s="121">
        <v>15</v>
      </c>
      <c r="B38" s="125" t="s">
        <v>181</v>
      </c>
      <c r="C38" s="154" t="s">
        <v>182</v>
      </c>
      <c r="D38" s="127" t="s">
        <v>135</v>
      </c>
      <c r="E38" s="130">
        <v>1.5129999999999999</v>
      </c>
      <c r="F38" s="133"/>
      <c r="G38" s="134">
        <f>ROUND(E38*F38,2)</f>
        <v>0</v>
      </c>
      <c r="H38" s="134">
        <v>2.5249999999999999</v>
      </c>
      <c r="I38" s="134">
        <f>ROUND(E38*H38,5)</f>
        <v>3.8203299999999998</v>
      </c>
      <c r="J38" s="134">
        <v>0</v>
      </c>
      <c r="K38" s="134">
        <f>ROUND(E38*J38,5)</f>
        <v>0</v>
      </c>
      <c r="L38" s="120"/>
      <c r="M38" s="120"/>
      <c r="N38" s="120"/>
      <c r="O38" s="120"/>
      <c r="P38" s="120"/>
      <c r="Q38" s="120"/>
      <c r="R38" s="120"/>
      <c r="S38" s="120"/>
      <c r="T38" s="120"/>
      <c r="U38" s="120" t="s">
        <v>136</v>
      </c>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c r="AT38" s="120"/>
      <c r="AU38" s="120"/>
      <c r="AV38" s="120"/>
      <c r="AW38" s="120"/>
      <c r="AX38" s="120"/>
    </row>
    <row r="39" spans="1:50" outlineLevel="1">
      <c r="A39" s="121"/>
      <c r="B39" s="125"/>
      <c r="C39" s="155" t="s">
        <v>183</v>
      </c>
      <c r="D39" s="128"/>
      <c r="E39" s="131">
        <v>1.5129999999999999</v>
      </c>
      <c r="F39" s="134"/>
      <c r="G39" s="134"/>
      <c r="H39" s="134"/>
      <c r="I39" s="134"/>
      <c r="J39" s="134"/>
      <c r="K39" s="134"/>
      <c r="L39" s="120"/>
      <c r="M39" s="120"/>
      <c r="N39" s="120"/>
      <c r="O39" s="120"/>
      <c r="P39" s="120"/>
      <c r="Q39" s="120"/>
      <c r="R39" s="120"/>
      <c r="S39" s="120"/>
      <c r="T39" s="120"/>
      <c r="U39" s="120" t="s">
        <v>138</v>
      </c>
      <c r="V39" s="120">
        <v>0</v>
      </c>
      <c r="W39" s="120"/>
      <c r="X39" s="120"/>
      <c r="Y39" s="120"/>
      <c r="Z39" s="120"/>
      <c r="AA39" s="120"/>
      <c r="AB39" s="120"/>
      <c r="AC39" s="120"/>
      <c r="AD39" s="120"/>
      <c r="AE39" s="120"/>
      <c r="AF39" s="120"/>
      <c r="AG39" s="120"/>
      <c r="AH39" s="120"/>
      <c r="AI39" s="120"/>
      <c r="AJ39" s="120"/>
      <c r="AK39" s="120"/>
      <c r="AL39" s="120"/>
      <c r="AM39" s="120"/>
      <c r="AN39" s="120"/>
      <c r="AO39" s="120"/>
      <c r="AP39" s="120"/>
      <c r="AQ39" s="120"/>
      <c r="AR39" s="120"/>
      <c r="AS39" s="120"/>
      <c r="AT39" s="120"/>
      <c r="AU39" s="120"/>
      <c r="AV39" s="120"/>
      <c r="AW39" s="120"/>
      <c r="AX39" s="120"/>
    </row>
    <row r="40" spans="1:50" outlineLevel="1">
      <c r="A40" s="121">
        <v>16</v>
      </c>
      <c r="B40" s="125" t="s">
        <v>184</v>
      </c>
      <c r="C40" s="154" t="s">
        <v>185</v>
      </c>
      <c r="D40" s="127" t="s">
        <v>173</v>
      </c>
      <c r="E40" s="130">
        <v>12.103999999999999</v>
      </c>
      <c r="F40" s="133"/>
      <c r="G40" s="134">
        <f>ROUND(E40*F40,2)</f>
        <v>0</v>
      </c>
      <c r="H40" s="134">
        <v>3.916E-2</v>
      </c>
      <c r="I40" s="134">
        <f>ROUND(E40*H40,5)</f>
        <v>0.47399000000000002</v>
      </c>
      <c r="J40" s="134">
        <v>0</v>
      </c>
      <c r="K40" s="134">
        <f>ROUND(E40*J40,5)</f>
        <v>0</v>
      </c>
      <c r="L40" s="120"/>
      <c r="M40" s="120"/>
      <c r="N40" s="120"/>
      <c r="O40" s="120"/>
      <c r="P40" s="120"/>
      <c r="Q40" s="120"/>
      <c r="R40" s="120"/>
      <c r="S40" s="120"/>
      <c r="T40" s="120"/>
      <c r="U40" s="120" t="s">
        <v>136</v>
      </c>
      <c r="V40" s="120"/>
      <c r="W40" s="120"/>
      <c r="X40" s="120"/>
      <c r="Y40" s="120"/>
      <c r="Z40" s="120"/>
      <c r="AA40" s="120"/>
      <c r="AB40" s="120"/>
      <c r="AC40" s="120"/>
      <c r="AD40" s="120"/>
      <c r="AE40" s="120"/>
      <c r="AF40" s="120"/>
      <c r="AG40" s="120"/>
      <c r="AH40" s="120"/>
      <c r="AI40" s="120"/>
      <c r="AJ40" s="120"/>
      <c r="AK40" s="120"/>
      <c r="AL40" s="120"/>
      <c r="AM40" s="120"/>
      <c r="AN40" s="120"/>
      <c r="AO40" s="120"/>
      <c r="AP40" s="120"/>
      <c r="AQ40" s="120"/>
      <c r="AR40" s="120"/>
      <c r="AS40" s="120"/>
      <c r="AT40" s="120"/>
      <c r="AU40" s="120"/>
      <c r="AV40" s="120"/>
      <c r="AW40" s="120"/>
      <c r="AX40" s="120"/>
    </row>
    <row r="41" spans="1:50" outlineLevel="1">
      <c r="A41" s="121"/>
      <c r="B41" s="125"/>
      <c r="C41" s="155" t="s">
        <v>186</v>
      </c>
      <c r="D41" s="128"/>
      <c r="E41" s="131">
        <v>12.103999999999999</v>
      </c>
      <c r="F41" s="134"/>
      <c r="G41" s="134"/>
      <c r="H41" s="134"/>
      <c r="I41" s="134"/>
      <c r="J41" s="134"/>
      <c r="K41" s="134"/>
      <c r="L41" s="120"/>
      <c r="M41" s="120"/>
      <c r="N41" s="120"/>
      <c r="O41" s="120"/>
      <c r="P41" s="120"/>
      <c r="Q41" s="120"/>
      <c r="R41" s="120"/>
      <c r="S41" s="120"/>
      <c r="T41" s="120"/>
      <c r="U41" s="120" t="s">
        <v>138</v>
      </c>
      <c r="V41" s="120">
        <v>0</v>
      </c>
      <c r="W41" s="120"/>
      <c r="X41" s="120"/>
      <c r="Y41" s="120"/>
      <c r="Z41" s="120"/>
      <c r="AA41" s="120"/>
      <c r="AB41" s="120"/>
      <c r="AC41" s="120"/>
      <c r="AD41" s="120"/>
      <c r="AE41" s="120"/>
      <c r="AF41" s="120"/>
      <c r="AG41" s="120"/>
      <c r="AH41" s="120"/>
      <c r="AI41" s="120"/>
      <c r="AJ41" s="120"/>
      <c r="AK41" s="120"/>
      <c r="AL41" s="120"/>
      <c r="AM41" s="120"/>
      <c r="AN41" s="120"/>
      <c r="AO41" s="120"/>
      <c r="AP41" s="120"/>
      <c r="AQ41" s="120"/>
      <c r="AR41" s="120"/>
      <c r="AS41" s="120"/>
      <c r="AT41" s="120"/>
      <c r="AU41" s="120"/>
      <c r="AV41" s="120"/>
      <c r="AW41" s="120"/>
      <c r="AX41" s="120"/>
    </row>
    <row r="42" spans="1:50" outlineLevel="1">
      <c r="A42" s="121">
        <v>17</v>
      </c>
      <c r="B42" s="125" t="s">
        <v>187</v>
      </c>
      <c r="C42" s="154" t="s">
        <v>188</v>
      </c>
      <c r="D42" s="127" t="s">
        <v>173</v>
      </c>
      <c r="E42" s="130">
        <v>12.103999999999999</v>
      </c>
      <c r="F42" s="133"/>
      <c r="G42" s="134">
        <f>ROUND(E42*F42,2)</f>
        <v>0</v>
      </c>
      <c r="H42" s="134">
        <v>0</v>
      </c>
      <c r="I42" s="134">
        <f>ROUND(E42*H42,5)</f>
        <v>0</v>
      </c>
      <c r="J42" s="134">
        <v>0</v>
      </c>
      <c r="K42" s="134">
        <f>ROUND(E42*J42,5)</f>
        <v>0</v>
      </c>
      <c r="L42" s="120"/>
      <c r="M42" s="120"/>
      <c r="N42" s="120"/>
      <c r="O42" s="120"/>
      <c r="P42" s="120"/>
      <c r="Q42" s="120"/>
      <c r="R42" s="120"/>
      <c r="S42" s="120"/>
      <c r="T42" s="120"/>
      <c r="U42" s="120" t="s">
        <v>136</v>
      </c>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row>
    <row r="43" spans="1:50" outlineLevel="1">
      <c r="A43" s="121">
        <v>18</v>
      </c>
      <c r="B43" s="125" t="s">
        <v>189</v>
      </c>
      <c r="C43" s="154" t="s">
        <v>190</v>
      </c>
      <c r="D43" s="127" t="s">
        <v>173</v>
      </c>
      <c r="E43" s="130">
        <v>202.28</v>
      </c>
      <c r="F43" s="133"/>
      <c r="G43" s="134">
        <f>ROUND(E43*F43,2)</f>
        <v>0</v>
      </c>
      <c r="H43" s="134">
        <v>1.77E-2</v>
      </c>
      <c r="I43" s="134">
        <f>ROUND(E43*H43,5)</f>
        <v>3.5803600000000002</v>
      </c>
      <c r="J43" s="134">
        <v>0</v>
      </c>
      <c r="K43" s="134">
        <f>ROUND(E43*J43,5)</f>
        <v>0</v>
      </c>
      <c r="L43" s="120"/>
      <c r="M43" s="120"/>
      <c r="N43" s="120"/>
      <c r="O43" s="120"/>
      <c r="P43" s="120"/>
      <c r="Q43" s="120"/>
      <c r="R43" s="120"/>
      <c r="S43" s="120"/>
      <c r="T43" s="120"/>
      <c r="U43" s="120" t="s">
        <v>136</v>
      </c>
      <c r="V43" s="120"/>
      <c r="W43" s="120"/>
      <c r="X43" s="120"/>
      <c r="Y43" s="120"/>
      <c r="Z43" s="120"/>
      <c r="AA43" s="120"/>
      <c r="AB43" s="120"/>
      <c r="AC43" s="120"/>
      <c r="AD43" s="120"/>
      <c r="AE43" s="120"/>
      <c r="AF43" s="120"/>
      <c r="AG43" s="120"/>
      <c r="AH43" s="120"/>
      <c r="AI43" s="120"/>
      <c r="AJ43" s="120"/>
      <c r="AK43" s="120"/>
      <c r="AL43" s="120"/>
      <c r="AM43" s="120"/>
      <c r="AN43" s="120"/>
      <c r="AO43" s="120"/>
      <c r="AP43" s="120"/>
      <c r="AQ43" s="120"/>
      <c r="AR43" s="120"/>
      <c r="AS43" s="120"/>
      <c r="AT43" s="120"/>
      <c r="AU43" s="120"/>
      <c r="AV43" s="120"/>
      <c r="AW43" s="120"/>
      <c r="AX43" s="120"/>
    </row>
    <row r="44" spans="1:50" outlineLevel="1">
      <c r="A44" s="121"/>
      <c r="B44" s="125"/>
      <c r="C44" s="155" t="s">
        <v>191</v>
      </c>
      <c r="D44" s="128"/>
      <c r="E44" s="131">
        <v>202.28</v>
      </c>
      <c r="F44" s="134"/>
      <c r="G44" s="134"/>
      <c r="H44" s="134"/>
      <c r="I44" s="134"/>
      <c r="J44" s="134"/>
      <c r="K44" s="134"/>
      <c r="L44" s="120"/>
      <c r="M44" s="120"/>
      <c r="N44" s="120"/>
      <c r="O44" s="120"/>
      <c r="P44" s="120"/>
      <c r="Q44" s="120"/>
      <c r="R44" s="120"/>
      <c r="S44" s="120"/>
      <c r="T44" s="120"/>
      <c r="U44" s="120" t="s">
        <v>138</v>
      </c>
      <c r="V44" s="120">
        <v>0</v>
      </c>
      <c r="W44" s="120"/>
      <c r="X44" s="120"/>
      <c r="Y44" s="120"/>
      <c r="Z44" s="120"/>
      <c r="AA44" s="120"/>
      <c r="AB44" s="120"/>
      <c r="AC44" s="120"/>
      <c r="AD44" s="120"/>
      <c r="AE44" s="120"/>
      <c r="AF44" s="120"/>
      <c r="AG44" s="120"/>
      <c r="AH44" s="120"/>
      <c r="AI44" s="120"/>
      <c r="AJ44" s="120"/>
      <c r="AK44" s="120"/>
      <c r="AL44" s="120"/>
      <c r="AM44" s="120"/>
      <c r="AN44" s="120"/>
      <c r="AO44" s="120"/>
      <c r="AP44" s="120"/>
      <c r="AQ44" s="120"/>
      <c r="AR44" s="120"/>
      <c r="AS44" s="120"/>
      <c r="AT44" s="120"/>
      <c r="AU44" s="120"/>
      <c r="AV44" s="120"/>
      <c r="AW44" s="120"/>
      <c r="AX44" s="120"/>
    </row>
    <row r="45" spans="1:50" outlineLevel="1">
      <c r="A45" s="121">
        <v>19</v>
      </c>
      <c r="B45" s="125" t="s">
        <v>192</v>
      </c>
      <c r="C45" s="154" t="s">
        <v>193</v>
      </c>
      <c r="D45" s="127" t="s">
        <v>135</v>
      </c>
      <c r="E45" s="130">
        <v>5.7914750000000002</v>
      </c>
      <c r="F45" s="133"/>
      <c r="G45" s="134">
        <f>ROUND(E45*F45,2)</f>
        <v>0</v>
      </c>
      <c r="H45" s="134">
        <v>2.5249999999999999</v>
      </c>
      <c r="I45" s="134">
        <f>ROUND(E45*H45,5)</f>
        <v>14.623469999999999</v>
      </c>
      <c r="J45" s="134">
        <v>0</v>
      </c>
      <c r="K45" s="134">
        <f>ROUND(E45*J45,5)</f>
        <v>0</v>
      </c>
      <c r="L45" s="120"/>
      <c r="M45" s="120"/>
      <c r="N45" s="120"/>
      <c r="O45" s="120"/>
      <c r="P45" s="120"/>
      <c r="Q45" s="120"/>
      <c r="R45" s="120"/>
      <c r="S45" s="120"/>
      <c r="T45" s="120"/>
      <c r="U45" s="120" t="s">
        <v>136</v>
      </c>
      <c r="V45" s="120"/>
      <c r="W45" s="120"/>
      <c r="X45" s="120"/>
      <c r="Y45" s="120"/>
      <c r="Z45" s="120"/>
      <c r="AA45" s="120"/>
      <c r="AB45" s="120"/>
      <c r="AC45" s="120"/>
      <c r="AD45" s="120"/>
      <c r="AE45" s="120"/>
      <c r="AF45" s="120"/>
      <c r="AG45" s="120"/>
      <c r="AH45" s="120"/>
      <c r="AI45" s="120"/>
      <c r="AJ45" s="120"/>
      <c r="AK45" s="120"/>
      <c r="AL45" s="120"/>
      <c r="AM45" s="120"/>
      <c r="AN45" s="120"/>
      <c r="AO45" s="120"/>
      <c r="AP45" s="120"/>
      <c r="AQ45" s="120"/>
      <c r="AR45" s="120"/>
      <c r="AS45" s="120"/>
      <c r="AT45" s="120"/>
      <c r="AU45" s="120"/>
      <c r="AV45" s="120"/>
      <c r="AW45" s="120"/>
      <c r="AX45" s="120"/>
    </row>
    <row r="46" spans="1:50" outlineLevel="1">
      <c r="A46" s="121"/>
      <c r="B46" s="125"/>
      <c r="C46" s="155" t="s">
        <v>194</v>
      </c>
      <c r="D46" s="128"/>
      <c r="E46" s="131">
        <v>5.7914750000000002</v>
      </c>
      <c r="F46" s="134"/>
      <c r="G46" s="134"/>
      <c r="H46" s="134"/>
      <c r="I46" s="134"/>
      <c r="J46" s="134"/>
      <c r="K46" s="134"/>
      <c r="L46" s="120"/>
      <c r="M46" s="120"/>
      <c r="N46" s="120"/>
      <c r="O46" s="120"/>
      <c r="P46" s="120"/>
      <c r="Q46" s="120"/>
      <c r="R46" s="120"/>
      <c r="S46" s="120"/>
      <c r="T46" s="120"/>
      <c r="U46" s="120" t="s">
        <v>138</v>
      </c>
      <c r="V46" s="120">
        <v>0</v>
      </c>
      <c r="W46" s="120"/>
      <c r="X46" s="120"/>
      <c r="Y46" s="120"/>
      <c r="Z46" s="120"/>
      <c r="AA46" s="120"/>
      <c r="AB46" s="120"/>
      <c r="AC46" s="120"/>
      <c r="AD46" s="120"/>
      <c r="AE46" s="120"/>
      <c r="AF46" s="120"/>
      <c r="AG46" s="120"/>
      <c r="AH46" s="120"/>
      <c r="AI46" s="120"/>
      <c r="AJ46" s="120"/>
      <c r="AK46" s="120"/>
      <c r="AL46" s="120"/>
      <c r="AM46" s="120"/>
      <c r="AN46" s="120"/>
      <c r="AO46" s="120"/>
      <c r="AP46" s="120"/>
      <c r="AQ46" s="120"/>
      <c r="AR46" s="120"/>
      <c r="AS46" s="120"/>
      <c r="AT46" s="120"/>
      <c r="AU46" s="120"/>
      <c r="AV46" s="120"/>
      <c r="AW46" s="120"/>
      <c r="AX46" s="120"/>
    </row>
    <row r="47" spans="1:50" outlineLevel="1">
      <c r="A47" s="121">
        <v>20</v>
      </c>
      <c r="B47" s="125" t="s">
        <v>195</v>
      </c>
      <c r="C47" s="154" t="s">
        <v>196</v>
      </c>
      <c r="D47" s="127" t="s">
        <v>197</v>
      </c>
      <c r="E47" s="130">
        <v>68.135000000000005</v>
      </c>
      <c r="F47" s="133"/>
      <c r="G47" s="134">
        <f>ROUND(E47*F47,2)</f>
        <v>0</v>
      </c>
      <c r="H47" s="134">
        <v>7.77E-3</v>
      </c>
      <c r="I47" s="134">
        <f>ROUND(E47*H47,5)</f>
        <v>0.52941000000000005</v>
      </c>
      <c r="J47" s="134">
        <v>0</v>
      </c>
      <c r="K47" s="134">
        <f>ROUND(E47*J47,5)</f>
        <v>0</v>
      </c>
      <c r="L47" s="120"/>
      <c r="M47" s="120"/>
      <c r="N47" s="120"/>
      <c r="O47" s="120"/>
      <c r="P47" s="120"/>
      <c r="Q47" s="120"/>
      <c r="R47" s="120"/>
      <c r="S47" s="120"/>
      <c r="T47" s="120"/>
      <c r="U47" s="120" t="s">
        <v>136</v>
      </c>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120"/>
    </row>
    <row r="48" spans="1:50" ht="33.75" outlineLevel="1">
      <c r="A48" s="121"/>
      <c r="B48" s="125"/>
      <c r="C48" s="155" t="s">
        <v>198</v>
      </c>
      <c r="D48" s="128"/>
      <c r="E48" s="131">
        <v>68.135000000000005</v>
      </c>
      <c r="F48" s="134"/>
      <c r="G48" s="134"/>
      <c r="H48" s="134"/>
      <c r="I48" s="134"/>
      <c r="J48" s="134"/>
      <c r="K48" s="134"/>
      <c r="L48" s="120"/>
      <c r="M48" s="120"/>
      <c r="N48" s="120"/>
      <c r="O48" s="120"/>
      <c r="P48" s="120"/>
      <c r="Q48" s="120"/>
      <c r="R48" s="120"/>
      <c r="S48" s="120"/>
      <c r="T48" s="120"/>
      <c r="U48" s="120" t="s">
        <v>138</v>
      </c>
      <c r="V48" s="120">
        <v>0</v>
      </c>
      <c r="W48" s="120"/>
      <c r="X48" s="120"/>
      <c r="Y48" s="120"/>
      <c r="Z48" s="120"/>
      <c r="AA48" s="120"/>
      <c r="AB48" s="120"/>
      <c r="AC48" s="120"/>
      <c r="AD48" s="120"/>
      <c r="AE48" s="120"/>
      <c r="AF48" s="120"/>
      <c r="AG48" s="120"/>
      <c r="AH48" s="120"/>
      <c r="AI48" s="120"/>
      <c r="AJ48" s="120"/>
      <c r="AK48" s="120"/>
      <c r="AL48" s="120"/>
      <c r="AM48" s="120"/>
      <c r="AN48" s="120"/>
      <c r="AO48" s="120"/>
      <c r="AP48" s="120"/>
      <c r="AQ48" s="120"/>
      <c r="AR48" s="120"/>
      <c r="AS48" s="120"/>
      <c r="AT48" s="120"/>
      <c r="AU48" s="120"/>
      <c r="AV48" s="120"/>
      <c r="AW48" s="120"/>
      <c r="AX48" s="120"/>
    </row>
    <row r="49" spans="1:50" outlineLevel="1">
      <c r="A49" s="121">
        <v>21</v>
      </c>
      <c r="B49" s="125" t="s">
        <v>199</v>
      </c>
      <c r="C49" s="154" t="s">
        <v>200</v>
      </c>
      <c r="D49" s="127" t="s">
        <v>135</v>
      </c>
      <c r="E49" s="130">
        <v>8.8575499999999998</v>
      </c>
      <c r="F49" s="133"/>
      <c r="G49" s="134">
        <f>ROUND(E49*F49,2)</f>
        <v>0</v>
      </c>
      <c r="H49" s="134">
        <v>1.665</v>
      </c>
      <c r="I49" s="134">
        <f>ROUND(E49*H49,5)</f>
        <v>14.747820000000001</v>
      </c>
      <c r="J49" s="134">
        <v>0</v>
      </c>
      <c r="K49" s="134">
        <f>ROUND(E49*J49,5)</f>
        <v>0</v>
      </c>
      <c r="L49" s="120"/>
      <c r="M49" s="120"/>
      <c r="N49" s="120"/>
      <c r="O49" s="120"/>
      <c r="P49" s="120"/>
      <c r="Q49" s="120"/>
      <c r="R49" s="120"/>
      <c r="S49" s="120"/>
      <c r="T49" s="120"/>
      <c r="U49" s="120" t="s">
        <v>136</v>
      </c>
      <c r="V49" s="120"/>
      <c r="W49" s="120"/>
      <c r="X49" s="120"/>
      <c r="Y49" s="120"/>
      <c r="Z49" s="120"/>
      <c r="AA49" s="120"/>
      <c r="AB49" s="120"/>
      <c r="AC49" s="120"/>
      <c r="AD49" s="120"/>
      <c r="AE49" s="120"/>
      <c r="AF49" s="120"/>
      <c r="AG49" s="120"/>
      <c r="AH49" s="120"/>
      <c r="AI49" s="120"/>
      <c r="AJ49" s="120"/>
      <c r="AK49" s="120"/>
      <c r="AL49" s="120"/>
      <c r="AM49" s="120"/>
      <c r="AN49" s="120"/>
      <c r="AO49" s="120"/>
      <c r="AP49" s="120"/>
      <c r="AQ49" s="120"/>
      <c r="AR49" s="120"/>
      <c r="AS49" s="120"/>
      <c r="AT49" s="120"/>
      <c r="AU49" s="120"/>
      <c r="AV49" s="120"/>
      <c r="AW49" s="120"/>
      <c r="AX49" s="120"/>
    </row>
    <row r="50" spans="1:50" outlineLevel="1">
      <c r="A50" s="121"/>
      <c r="B50" s="125"/>
      <c r="C50" s="155" t="s">
        <v>201</v>
      </c>
      <c r="D50" s="128"/>
      <c r="E50" s="131">
        <v>8.8575499999999998</v>
      </c>
      <c r="F50" s="134"/>
      <c r="G50" s="134"/>
      <c r="H50" s="134"/>
      <c r="I50" s="134"/>
      <c r="J50" s="134"/>
      <c r="K50" s="134"/>
      <c r="L50" s="120"/>
      <c r="M50" s="120"/>
      <c r="N50" s="120"/>
      <c r="O50" s="120"/>
      <c r="P50" s="120"/>
      <c r="Q50" s="120"/>
      <c r="R50" s="120"/>
      <c r="S50" s="120"/>
      <c r="T50" s="120"/>
      <c r="U50" s="120" t="s">
        <v>138</v>
      </c>
      <c r="V50" s="120">
        <v>0</v>
      </c>
      <c r="W50" s="120"/>
      <c r="X50" s="120"/>
      <c r="Y50" s="120"/>
      <c r="Z50" s="120"/>
      <c r="AA50" s="120"/>
      <c r="AB50" s="120"/>
      <c r="AC50" s="120"/>
      <c r="AD50" s="120"/>
      <c r="AE50" s="120"/>
      <c r="AF50" s="120"/>
      <c r="AG50" s="120"/>
      <c r="AH50" s="120"/>
      <c r="AI50" s="120"/>
      <c r="AJ50" s="120"/>
      <c r="AK50" s="120"/>
      <c r="AL50" s="120"/>
      <c r="AM50" s="120"/>
      <c r="AN50" s="120"/>
      <c r="AO50" s="120"/>
      <c r="AP50" s="120"/>
      <c r="AQ50" s="120"/>
      <c r="AR50" s="120"/>
      <c r="AS50" s="120"/>
      <c r="AT50" s="120"/>
      <c r="AU50" s="120"/>
      <c r="AV50" s="120"/>
      <c r="AW50" s="120"/>
      <c r="AX50" s="120"/>
    </row>
    <row r="51" spans="1:50" outlineLevel="1">
      <c r="A51" s="121">
        <v>22</v>
      </c>
      <c r="B51" s="125" t="s">
        <v>202</v>
      </c>
      <c r="C51" s="154" t="s">
        <v>203</v>
      </c>
      <c r="D51" s="127" t="s">
        <v>173</v>
      </c>
      <c r="E51" s="130">
        <v>136.27000000000001</v>
      </c>
      <c r="F51" s="133"/>
      <c r="G51" s="134">
        <f>ROUND(E51*F51,2)</f>
        <v>0</v>
      </c>
      <c r="H51" s="134">
        <v>1.8000000000000001E-4</v>
      </c>
      <c r="I51" s="134">
        <f>ROUND(E51*H51,5)</f>
        <v>2.453E-2</v>
      </c>
      <c r="J51" s="134">
        <v>0</v>
      </c>
      <c r="K51" s="134">
        <f>ROUND(E51*J51,5)</f>
        <v>0</v>
      </c>
      <c r="L51" s="120"/>
      <c r="M51" s="120"/>
      <c r="N51" s="120"/>
      <c r="O51" s="120"/>
      <c r="P51" s="120"/>
      <c r="Q51" s="120"/>
      <c r="R51" s="120"/>
      <c r="S51" s="120"/>
      <c r="T51" s="120"/>
      <c r="U51" s="120" t="s">
        <v>136</v>
      </c>
      <c r="V51" s="120"/>
      <c r="W51" s="120"/>
      <c r="X51" s="120"/>
      <c r="Y51" s="120"/>
      <c r="Z51" s="120"/>
      <c r="AA51" s="120"/>
      <c r="AB51" s="120"/>
      <c r="AC51" s="120"/>
      <c r="AD51" s="120"/>
      <c r="AE51" s="120"/>
      <c r="AF51" s="120"/>
      <c r="AG51" s="120"/>
      <c r="AH51" s="120"/>
      <c r="AI51" s="120"/>
      <c r="AJ51" s="120"/>
      <c r="AK51" s="120"/>
      <c r="AL51" s="120"/>
      <c r="AM51" s="120"/>
      <c r="AN51" s="120"/>
      <c r="AO51" s="120"/>
      <c r="AP51" s="120"/>
      <c r="AQ51" s="120"/>
      <c r="AR51" s="120"/>
      <c r="AS51" s="120"/>
      <c r="AT51" s="120"/>
      <c r="AU51" s="120"/>
      <c r="AV51" s="120"/>
      <c r="AW51" s="120"/>
      <c r="AX51" s="120"/>
    </row>
    <row r="52" spans="1:50" outlineLevel="1">
      <c r="A52" s="121"/>
      <c r="B52" s="125"/>
      <c r="C52" s="155" t="s">
        <v>204</v>
      </c>
      <c r="D52" s="128"/>
      <c r="E52" s="131">
        <v>136.27000000000001</v>
      </c>
      <c r="F52" s="134"/>
      <c r="G52" s="134"/>
      <c r="H52" s="134"/>
      <c r="I52" s="134"/>
      <c r="J52" s="134"/>
      <c r="K52" s="134"/>
      <c r="L52" s="120"/>
      <c r="M52" s="120"/>
      <c r="N52" s="120"/>
      <c r="O52" s="120"/>
      <c r="P52" s="120"/>
      <c r="Q52" s="120"/>
      <c r="R52" s="120"/>
      <c r="S52" s="120"/>
      <c r="T52" s="120"/>
      <c r="U52" s="120" t="s">
        <v>138</v>
      </c>
      <c r="V52" s="120">
        <v>0</v>
      </c>
      <c r="W52" s="120"/>
      <c r="X52" s="120"/>
      <c r="Y52" s="120"/>
      <c r="Z52" s="120"/>
      <c r="AA52" s="120"/>
      <c r="AB52" s="120"/>
      <c r="AC52" s="120"/>
      <c r="AD52" s="120"/>
      <c r="AE52" s="120"/>
      <c r="AF52" s="120"/>
      <c r="AG52" s="120"/>
      <c r="AH52" s="120"/>
      <c r="AI52" s="120"/>
      <c r="AJ52" s="120"/>
      <c r="AK52" s="120"/>
      <c r="AL52" s="120"/>
      <c r="AM52" s="120"/>
      <c r="AN52" s="120"/>
      <c r="AO52" s="120"/>
      <c r="AP52" s="120"/>
      <c r="AQ52" s="120"/>
      <c r="AR52" s="120"/>
      <c r="AS52" s="120"/>
      <c r="AT52" s="120"/>
      <c r="AU52" s="120"/>
      <c r="AV52" s="120"/>
      <c r="AW52" s="120"/>
      <c r="AX52" s="120"/>
    </row>
    <row r="53" spans="1:50" outlineLevel="1">
      <c r="A53" s="121">
        <v>23</v>
      </c>
      <c r="B53" s="125" t="s">
        <v>205</v>
      </c>
      <c r="C53" s="154" t="s">
        <v>206</v>
      </c>
      <c r="D53" s="127" t="s">
        <v>173</v>
      </c>
      <c r="E53" s="130">
        <v>156.7105</v>
      </c>
      <c r="F53" s="133"/>
      <c r="G53" s="134">
        <f>ROUND(E53*F53,2)</f>
        <v>0</v>
      </c>
      <c r="H53" s="134">
        <v>2.9999999999999997E-4</v>
      </c>
      <c r="I53" s="134">
        <f>ROUND(E53*H53,5)</f>
        <v>4.7010000000000003E-2</v>
      </c>
      <c r="J53" s="134">
        <v>0</v>
      </c>
      <c r="K53" s="134">
        <f>ROUND(E53*J53,5)</f>
        <v>0</v>
      </c>
      <c r="L53" s="120"/>
      <c r="M53" s="120"/>
      <c r="N53" s="120"/>
      <c r="O53" s="120"/>
      <c r="P53" s="120"/>
      <c r="Q53" s="120"/>
      <c r="R53" s="120"/>
      <c r="S53" s="120"/>
      <c r="T53" s="120"/>
      <c r="U53" s="120" t="s">
        <v>207</v>
      </c>
      <c r="V53" s="120"/>
      <c r="W53" s="120"/>
      <c r="X53" s="120"/>
      <c r="Y53" s="120"/>
      <c r="Z53" s="120"/>
      <c r="AA53" s="120"/>
      <c r="AB53" s="120"/>
      <c r="AC53" s="120"/>
      <c r="AD53" s="120"/>
      <c r="AE53" s="120"/>
      <c r="AF53" s="120"/>
      <c r="AG53" s="120"/>
      <c r="AH53" s="120"/>
      <c r="AI53" s="120"/>
      <c r="AJ53" s="120"/>
      <c r="AK53" s="120"/>
      <c r="AL53" s="120"/>
      <c r="AM53" s="120"/>
      <c r="AN53" s="120"/>
      <c r="AO53" s="120"/>
      <c r="AP53" s="120"/>
      <c r="AQ53" s="120"/>
      <c r="AR53" s="120"/>
      <c r="AS53" s="120"/>
      <c r="AT53" s="120"/>
      <c r="AU53" s="120"/>
      <c r="AV53" s="120"/>
      <c r="AW53" s="120"/>
      <c r="AX53" s="120"/>
    </row>
    <row r="54" spans="1:50" outlineLevel="1">
      <c r="A54" s="121"/>
      <c r="B54" s="125"/>
      <c r="C54" s="155" t="s">
        <v>208</v>
      </c>
      <c r="D54" s="128"/>
      <c r="E54" s="131">
        <v>156.7105</v>
      </c>
      <c r="F54" s="134"/>
      <c r="G54" s="134"/>
      <c r="H54" s="134"/>
      <c r="I54" s="134"/>
      <c r="J54" s="134"/>
      <c r="K54" s="134"/>
      <c r="L54" s="120"/>
      <c r="M54" s="120"/>
      <c r="N54" s="120"/>
      <c r="O54" s="120"/>
      <c r="P54" s="120"/>
      <c r="Q54" s="120"/>
      <c r="R54" s="120"/>
      <c r="S54" s="120"/>
      <c r="T54" s="120"/>
      <c r="U54" s="120" t="s">
        <v>138</v>
      </c>
      <c r="V54" s="120">
        <v>0</v>
      </c>
      <c r="W54" s="120"/>
      <c r="X54" s="120"/>
      <c r="Y54" s="120"/>
      <c r="Z54" s="120"/>
      <c r="AA54" s="120"/>
      <c r="AB54" s="120"/>
      <c r="AC54" s="120"/>
      <c r="AD54" s="120"/>
      <c r="AE54" s="120"/>
      <c r="AF54" s="120"/>
      <c r="AG54" s="120"/>
      <c r="AH54" s="120"/>
      <c r="AI54" s="120"/>
      <c r="AJ54" s="120"/>
      <c r="AK54" s="120"/>
      <c r="AL54" s="120"/>
      <c r="AM54" s="120"/>
      <c r="AN54" s="120"/>
      <c r="AO54" s="120"/>
      <c r="AP54" s="120"/>
      <c r="AQ54" s="120"/>
      <c r="AR54" s="120"/>
      <c r="AS54" s="120"/>
      <c r="AT54" s="120"/>
      <c r="AU54" s="120"/>
      <c r="AV54" s="120"/>
      <c r="AW54" s="120"/>
      <c r="AX54" s="120"/>
    </row>
    <row r="55" spans="1:50" ht="22.5" outlineLevel="1">
      <c r="A55" s="121">
        <v>24</v>
      </c>
      <c r="B55" s="125" t="s">
        <v>209</v>
      </c>
      <c r="C55" s="154" t="s">
        <v>210</v>
      </c>
      <c r="D55" s="127" t="s">
        <v>211</v>
      </c>
      <c r="E55" s="130">
        <v>7</v>
      </c>
      <c r="F55" s="133"/>
      <c r="G55" s="134">
        <f>ROUND(E55*F55,2)</f>
        <v>0</v>
      </c>
      <c r="H55" s="134">
        <v>3.7819999999999999E-2</v>
      </c>
      <c r="I55" s="134">
        <f>ROUND(E55*H55,5)</f>
        <v>0.26473999999999998</v>
      </c>
      <c r="J55" s="134">
        <v>0</v>
      </c>
      <c r="K55" s="134">
        <f>ROUND(E55*J55,5)</f>
        <v>0</v>
      </c>
      <c r="L55" s="120"/>
      <c r="M55" s="120"/>
      <c r="N55" s="120"/>
      <c r="O55" s="120"/>
      <c r="P55" s="120"/>
      <c r="Q55" s="120"/>
      <c r="R55" s="120"/>
      <c r="S55" s="120"/>
      <c r="T55" s="120"/>
      <c r="U55" s="120" t="s">
        <v>212</v>
      </c>
      <c r="V55" s="120"/>
      <c r="W55" s="120"/>
      <c r="X55" s="120"/>
      <c r="Y55" s="120"/>
      <c r="Z55" s="120"/>
      <c r="AA55" s="120"/>
      <c r="AB55" s="120"/>
      <c r="AC55" s="120"/>
      <c r="AD55" s="120"/>
      <c r="AE55" s="120"/>
      <c r="AF55" s="120"/>
      <c r="AG55" s="120"/>
      <c r="AH55" s="120"/>
      <c r="AI55" s="120"/>
      <c r="AJ55" s="120"/>
      <c r="AK55" s="120"/>
      <c r="AL55" s="120"/>
      <c r="AM55" s="120"/>
      <c r="AN55" s="120"/>
      <c r="AO55" s="120"/>
      <c r="AP55" s="120"/>
      <c r="AQ55" s="120"/>
      <c r="AR55" s="120"/>
      <c r="AS55" s="120"/>
      <c r="AT55" s="120"/>
      <c r="AU55" s="120"/>
      <c r="AV55" s="120"/>
      <c r="AW55" s="120"/>
      <c r="AX55" s="120"/>
    </row>
    <row r="56" spans="1:50" outlineLevel="1">
      <c r="A56" s="121"/>
      <c r="B56" s="125"/>
      <c r="C56" s="155" t="s">
        <v>213</v>
      </c>
      <c r="D56" s="128"/>
      <c r="E56" s="131">
        <v>7</v>
      </c>
      <c r="F56" s="134"/>
      <c r="G56" s="134"/>
      <c r="H56" s="134"/>
      <c r="I56" s="134"/>
      <c r="J56" s="134"/>
      <c r="K56" s="134"/>
      <c r="L56" s="120"/>
      <c r="M56" s="120"/>
      <c r="N56" s="120"/>
      <c r="O56" s="120"/>
      <c r="P56" s="120"/>
      <c r="Q56" s="120"/>
      <c r="R56" s="120"/>
      <c r="S56" s="120"/>
      <c r="T56" s="120"/>
      <c r="U56" s="120" t="s">
        <v>138</v>
      </c>
      <c r="V56" s="120">
        <v>0</v>
      </c>
      <c r="W56" s="120"/>
      <c r="X56" s="120"/>
      <c r="Y56" s="120"/>
      <c r="Z56" s="120"/>
      <c r="AA56" s="120"/>
      <c r="AB56" s="120"/>
      <c r="AC56" s="120"/>
      <c r="AD56" s="120"/>
      <c r="AE56" s="120"/>
      <c r="AF56" s="120"/>
      <c r="AG56" s="120"/>
      <c r="AH56" s="120"/>
      <c r="AI56" s="120"/>
      <c r="AJ56" s="120"/>
      <c r="AK56" s="120"/>
      <c r="AL56" s="120"/>
      <c r="AM56" s="120"/>
      <c r="AN56" s="120"/>
      <c r="AO56" s="120"/>
      <c r="AP56" s="120"/>
      <c r="AQ56" s="120"/>
      <c r="AR56" s="120"/>
      <c r="AS56" s="120"/>
      <c r="AT56" s="120"/>
      <c r="AU56" s="120"/>
      <c r="AV56" s="120"/>
      <c r="AW56" s="120"/>
      <c r="AX56" s="120"/>
    </row>
    <row r="57" spans="1:50">
      <c r="A57" s="122" t="s">
        <v>131</v>
      </c>
      <c r="B57" s="126" t="s">
        <v>57</v>
      </c>
      <c r="C57" s="156" t="s">
        <v>58</v>
      </c>
      <c r="D57" s="129"/>
      <c r="E57" s="132"/>
      <c r="F57" s="135"/>
      <c r="G57" s="135">
        <f>SUM(G58:G107)</f>
        <v>0</v>
      </c>
      <c r="H57" s="135"/>
      <c r="I57" s="135">
        <f>SUM(I58:I107)</f>
        <v>149.72248999999999</v>
      </c>
      <c r="J57" s="135"/>
      <c r="K57" s="135">
        <f>SUM(K58:K107)</f>
        <v>0</v>
      </c>
      <c r="U57" t="s">
        <v>132</v>
      </c>
    </row>
    <row r="58" spans="1:50" outlineLevel="1">
      <c r="A58" s="121">
        <v>25</v>
      </c>
      <c r="B58" s="125" t="s">
        <v>214</v>
      </c>
      <c r="C58" s="154" t="s">
        <v>215</v>
      </c>
      <c r="D58" s="127" t="s">
        <v>173</v>
      </c>
      <c r="E58" s="130">
        <v>415.20460000000003</v>
      </c>
      <c r="F58" s="133"/>
      <c r="G58" s="134">
        <f>ROUND(E58*F58,2)</f>
        <v>0</v>
      </c>
      <c r="H58" s="134">
        <v>0.24951000000000001</v>
      </c>
      <c r="I58" s="134">
        <f>ROUND(E58*H58,5)</f>
        <v>103.5977</v>
      </c>
      <c r="J58" s="134">
        <v>0</v>
      </c>
      <c r="K58" s="134">
        <f>ROUND(E58*J58,5)</f>
        <v>0</v>
      </c>
      <c r="L58" s="120"/>
      <c r="M58" s="120"/>
      <c r="N58" s="120"/>
      <c r="O58" s="120"/>
      <c r="P58" s="120"/>
      <c r="Q58" s="120"/>
      <c r="R58" s="120"/>
      <c r="S58" s="120"/>
      <c r="T58" s="120"/>
      <c r="U58" s="120" t="s">
        <v>136</v>
      </c>
      <c r="V58" s="120"/>
      <c r="W58" s="120"/>
      <c r="X58" s="120"/>
      <c r="Y58" s="120"/>
      <c r="Z58" s="120"/>
      <c r="AA58" s="120"/>
      <c r="AB58" s="120"/>
      <c r="AC58" s="120"/>
      <c r="AD58" s="120"/>
      <c r="AE58" s="120"/>
      <c r="AF58" s="120"/>
      <c r="AG58" s="120"/>
      <c r="AH58" s="120"/>
      <c r="AI58" s="120"/>
      <c r="AJ58" s="120"/>
      <c r="AK58" s="120"/>
      <c r="AL58" s="120"/>
      <c r="AM58" s="120"/>
      <c r="AN58" s="120"/>
      <c r="AO58" s="120"/>
      <c r="AP58" s="120"/>
      <c r="AQ58" s="120"/>
      <c r="AR58" s="120"/>
      <c r="AS58" s="120"/>
      <c r="AT58" s="120"/>
      <c r="AU58" s="120"/>
      <c r="AV58" s="120"/>
      <c r="AW58" s="120"/>
      <c r="AX58" s="120"/>
    </row>
    <row r="59" spans="1:50" ht="22.5" outlineLevel="1">
      <c r="A59" s="121"/>
      <c r="B59" s="125"/>
      <c r="C59" s="155" t="s">
        <v>216</v>
      </c>
      <c r="D59" s="128"/>
      <c r="E59" s="131">
        <v>221.45959999999999</v>
      </c>
      <c r="F59" s="134"/>
      <c r="G59" s="134"/>
      <c r="H59" s="134"/>
      <c r="I59" s="134"/>
      <c r="J59" s="134"/>
      <c r="K59" s="134"/>
      <c r="L59" s="120"/>
      <c r="M59" s="120"/>
      <c r="N59" s="120"/>
      <c r="O59" s="120"/>
      <c r="P59" s="120"/>
      <c r="Q59" s="120"/>
      <c r="R59" s="120"/>
      <c r="S59" s="120"/>
      <c r="T59" s="120"/>
      <c r="U59" s="120" t="s">
        <v>138</v>
      </c>
      <c r="V59" s="120">
        <v>0</v>
      </c>
      <c r="W59" s="120"/>
      <c r="X59" s="120"/>
      <c r="Y59" s="120"/>
      <c r="Z59" s="120"/>
      <c r="AA59" s="120"/>
      <c r="AB59" s="120"/>
      <c r="AC59" s="120"/>
      <c r="AD59" s="120"/>
      <c r="AE59" s="120"/>
      <c r="AF59" s="120"/>
      <c r="AG59" s="120"/>
      <c r="AH59" s="120"/>
      <c r="AI59" s="120"/>
      <c r="AJ59" s="120"/>
      <c r="AK59" s="120"/>
      <c r="AL59" s="120"/>
      <c r="AM59" s="120"/>
      <c r="AN59" s="120"/>
      <c r="AO59" s="120"/>
      <c r="AP59" s="120"/>
      <c r="AQ59" s="120"/>
      <c r="AR59" s="120"/>
      <c r="AS59" s="120"/>
      <c r="AT59" s="120"/>
      <c r="AU59" s="120"/>
      <c r="AV59" s="120"/>
      <c r="AW59" s="120"/>
      <c r="AX59" s="120"/>
    </row>
    <row r="60" spans="1:50" ht="22.5" outlineLevel="1">
      <c r="A60" s="121"/>
      <c r="B60" s="125"/>
      <c r="C60" s="155" t="s">
        <v>217</v>
      </c>
      <c r="D60" s="128"/>
      <c r="E60" s="131">
        <v>193.745</v>
      </c>
      <c r="F60" s="134"/>
      <c r="G60" s="134"/>
      <c r="H60" s="134"/>
      <c r="I60" s="134"/>
      <c r="J60" s="134"/>
      <c r="K60" s="134"/>
      <c r="L60" s="120"/>
      <c r="M60" s="120"/>
      <c r="N60" s="120"/>
      <c r="O60" s="120"/>
      <c r="P60" s="120"/>
      <c r="Q60" s="120"/>
      <c r="R60" s="120"/>
      <c r="S60" s="120"/>
      <c r="T60" s="120"/>
      <c r="U60" s="120" t="s">
        <v>138</v>
      </c>
      <c r="V60" s="120">
        <v>0</v>
      </c>
      <c r="W60" s="120"/>
      <c r="X60" s="120"/>
      <c r="Y60" s="120"/>
      <c r="Z60" s="120"/>
      <c r="AA60" s="120"/>
      <c r="AB60" s="120"/>
      <c r="AC60" s="120"/>
      <c r="AD60" s="120"/>
      <c r="AE60" s="120"/>
      <c r="AF60" s="120"/>
      <c r="AG60" s="120"/>
      <c r="AH60" s="120"/>
      <c r="AI60" s="120"/>
      <c r="AJ60" s="120"/>
      <c r="AK60" s="120"/>
      <c r="AL60" s="120"/>
      <c r="AM60" s="120"/>
      <c r="AN60" s="120"/>
      <c r="AO60" s="120"/>
      <c r="AP60" s="120"/>
      <c r="AQ60" s="120"/>
      <c r="AR60" s="120"/>
      <c r="AS60" s="120"/>
      <c r="AT60" s="120"/>
      <c r="AU60" s="120"/>
      <c r="AV60" s="120"/>
      <c r="AW60" s="120"/>
      <c r="AX60" s="120"/>
    </row>
    <row r="61" spans="1:50" outlineLevel="1">
      <c r="A61" s="121">
        <v>26</v>
      </c>
      <c r="B61" s="125" t="s">
        <v>218</v>
      </c>
      <c r="C61" s="154" t="s">
        <v>1291</v>
      </c>
      <c r="D61" s="127" t="s">
        <v>211</v>
      </c>
      <c r="E61" s="130">
        <v>6</v>
      </c>
      <c r="F61" s="133"/>
      <c r="G61" s="134">
        <f>ROUND(E61*F61,2)</f>
        <v>0</v>
      </c>
      <c r="H61" s="134">
        <v>3.637E-2</v>
      </c>
      <c r="I61" s="134">
        <f>ROUND(E61*H61,5)</f>
        <v>0.21822</v>
      </c>
      <c r="J61" s="134">
        <v>0</v>
      </c>
      <c r="K61" s="134">
        <f>ROUND(E61*J61,5)</f>
        <v>0</v>
      </c>
      <c r="L61" s="120"/>
      <c r="M61" s="120"/>
      <c r="N61" s="120"/>
      <c r="O61" s="120"/>
      <c r="P61" s="120"/>
      <c r="Q61" s="120"/>
      <c r="R61" s="120"/>
      <c r="S61" s="120"/>
      <c r="T61" s="120"/>
      <c r="U61" s="120" t="s">
        <v>136</v>
      </c>
      <c r="V61" s="120"/>
      <c r="W61" s="120"/>
      <c r="X61" s="120"/>
      <c r="Y61" s="120"/>
      <c r="Z61" s="120"/>
      <c r="AA61" s="120"/>
      <c r="AB61" s="120"/>
      <c r="AC61" s="120"/>
      <c r="AD61" s="120"/>
      <c r="AE61" s="120"/>
      <c r="AF61" s="120"/>
      <c r="AG61" s="120"/>
      <c r="AH61" s="120"/>
      <c r="AI61" s="120"/>
      <c r="AJ61" s="120"/>
      <c r="AK61" s="120"/>
      <c r="AL61" s="120"/>
      <c r="AM61" s="120"/>
      <c r="AN61" s="120"/>
      <c r="AO61" s="120"/>
      <c r="AP61" s="120"/>
      <c r="AQ61" s="120"/>
      <c r="AR61" s="120"/>
      <c r="AS61" s="120"/>
      <c r="AT61" s="120"/>
      <c r="AU61" s="120"/>
      <c r="AV61" s="120"/>
      <c r="AW61" s="120"/>
      <c r="AX61" s="120"/>
    </row>
    <row r="62" spans="1:50" outlineLevel="1">
      <c r="A62" s="121"/>
      <c r="B62" s="125"/>
      <c r="C62" s="155" t="s">
        <v>219</v>
      </c>
      <c r="D62" s="128"/>
      <c r="E62" s="131">
        <v>6</v>
      </c>
      <c r="F62" s="134"/>
      <c r="G62" s="134"/>
      <c r="H62" s="134"/>
      <c r="I62" s="134"/>
      <c r="J62" s="134"/>
      <c r="K62" s="134"/>
      <c r="L62" s="120"/>
      <c r="M62" s="120"/>
      <c r="N62" s="120"/>
      <c r="O62" s="120"/>
      <c r="P62" s="120"/>
      <c r="Q62" s="120"/>
      <c r="R62" s="120"/>
      <c r="S62" s="120"/>
      <c r="T62" s="120"/>
      <c r="U62" s="120" t="s">
        <v>138</v>
      </c>
      <c r="V62" s="120">
        <v>0</v>
      </c>
      <c r="W62" s="120"/>
      <c r="X62" s="120"/>
      <c r="Y62" s="120"/>
      <c r="Z62" s="120"/>
      <c r="AA62" s="120"/>
      <c r="AB62" s="120"/>
      <c r="AC62" s="120"/>
      <c r="AD62" s="120"/>
      <c r="AE62" s="120"/>
      <c r="AF62" s="120"/>
      <c r="AG62" s="120"/>
      <c r="AH62" s="120"/>
      <c r="AI62" s="120"/>
      <c r="AJ62" s="120"/>
      <c r="AK62" s="120"/>
      <c r="AL62" s="120"/>
      <c r="AM62" s="120"/>
      <c r="AN62" s="120"/>
      <c r="AO62" s="120"/>
      <c r="AP62" s="120"/>
      <c r="AQ62" s="120"/>
      <c r="AR62" s="120"/>
      <c r="AS62" s="120"/>
      <c r="AT62" s="120"/>
      <c r="AU62" s="120"/>
      <c r="AV62" s="120"/>
      <c r="AW62" s="120"/>
      <c r="AX62" s="120"/>
    </row>
    <row r="63" spans="1:50" outlineLevel="1">
      <c r="A63" s="121">
        <v>27</v>
      </c>
      <c r="B63" s="125" t="s">
        <v>220</v>
      </c>
      <c r="C63" s="154" t="s">
        <v>1292</v>
      </c>
      <c r="D63" s="127" t="s">
        <v>211</v>
      </c>
      <c r="E63" s="130">
        <v>3</v>
      </c>
      <c r="F63" s="133"/>
      <c r="G63" s="134">
        <f>ROUND(E63*F63,2)</f>
        <v>0</v>
      </c>
      <c r="H63" s="134">
        <v>5.4219999999999997E-2</v>
      </c>
      <c r="I63" s="134">
        <f>ROUND(E63*H63,5)</f>
        <v>0.16266</v>
      </c>
      <c r="J63" s="134">
        <v>0</v>
      </c>
      <c r="K63" s="134">
        <f>ROUND(E63*J63,5)</f>
        <v>0</v>
      </c>
      <c r="L63" s="120"/>
      <c r="M63" s="120"/>
      <c r="N63" s="120"/>
      <c r="O63" s="120"/>
      <c r="P63" s="120"/>
      <c r="Q63" s="120"/>
      <c r="R63" s="120"/>
      <c r="S63" s="120"/>
      <c r="T63" s="120"/>
      <c r="U63" s="120" t="s">
        <v>136</v>
      </c>
      <c r="V63" s="120"/>
      <c r="W63" s="120"/>
      <c r="X63" s="120"/>
      <c r="Y63" s="120"/>
      <c r="Z63" s="120"/>
      <c r="AA63" s="120"/>
      <c r="AB63" s="120"/>
      <c r="AC63" s="120"/>
      <c r="AD63" s="120"/>
      <c r="AE63" s="120"/>
      <c r="AF63" s="120"/>
      <c r="AG63" s="120"/>
      <c r="AH63" s="120"/>
      <c r="AI63" s="120"/>
      <c r="AJ63" s="120"/>
      <c r="AK63" s="120"/>
      <c r="AL63" s="120"/>
      <c r="AM63" s="120"/>
      <c r="AN63" s="120"/>
      <c r="AO63" s="120"/>
      <c r="AP63" s="120"/>
      <c r="AQ63" s="120"/>
      <c r="AR63" s="120"/>
      <c r="AS63" s="120"/>
      <c r="AT63" s="120"/>
      <c r="AU63" s="120"/>
      <c r="AV63" s="120"/>
      <c r="AW63" s="120"/>
      <c r="AX63" s="120"/>
    </row>
    <row r="64" spans="1:50" outlineLevel="1">
      <c r="A64" s="121"/>
      <c r="B64" s="125"/>
      <c r="C64" s="155" t="s">
        <v>221</v>
      </c>
      <c r="D64" s="128"/>
      <c r="E64" s="131">
        <v>3</v>
      </c>
      <c r="F64" s="134"/>
      <c r="G64" s="134"/>
      <c r="H64" s="134"/>
      <c r="I64" s="134"/>
      <c r="J64" s="134"/>
      <c r="K64" s="134"/>
      <c r="L64" s="120"/>
      <c r="M64" s="120"/>
      <c r="N64" s="120"/>
      <c r="O64" s="120"/>
      <c r="P64" s="120"/>
      <c r="Q64" s="120"/>
      <c r="R64" s="120"/>
      <c r="S64" s="120"/>
      <c r="T64" s="120"/>
      <c r="U64" s="120" t="s">
        <v>138</v>
      </c>
      <c r="V64" s="120">
        <v>0</v>
      </c>
      <c r="W64" s="120"/>
      <c r="X64" s="120"/>
      <c r="Y64" s="120"/>
      <c r="Z64" s="120"/>
      <c r="AA64" s="120"/>
      <c r="AB64" s="120"/>
      <c r="AC64" s="120"/>
      <c r="AD64" s="120"/>
      <c r="AE64" s="120"/>
      <c r="AF64" s="120"/>
      <c r="AG64" s="120"/>
      <c r="AH64" s="120"/>
      <c r="AI64" s="120"/>
      <c r="AJ64" s="120"/>
      <c r="AK64" s="120"/>
      <c r="AL64" s="120"/>
      <c r="AM64" s="120"/>
      <c r="AN64" s="120"/>
      <c r="AO64" s="120"/>
      <c r="AP64" s="120"/>
      <c r="AQ64" s="120"/>
      <c r="AR64" s="120"/>
      <c r="AS64" s="120"/>
      <c r="AT64" s="120"/>
      <c r="AU64" s="120"/>
      <c r="AV64" s="120"/>
      <c r="AW64" s="120"/>
      <c r="AX64" s="120"/>
    </row>
    <row r="65" spans="1:50" outlineLevel="1">
      <c r="A65" s="121">
        <v>28</v>
      </c>
      <c r="B65" s="125" t="s">
        <v>222</v>
      </c>
      <c r="C65" s="154" t="s">
        <v>1293</v>
      </c>
      <c r="D65" s="127" t="s">
        <v>211</v>
      </c>
      <c r="E65" s="130">
        <v>6</v>
      </c>
      <c r="F65" s="133"/>
      <c r="G65" s="134">
        <f>ROUND(E65*F65,2)</f>
        <v>0</v>
      </c>
      <c r="H65" s="134">
        <v>7.2069999999999995E-2</v>
      </c>
      <c r="I65" s="134">
        <f>ROUND(E65*H65,5)</f>
        <v>0.43242000000000003</v>
      </c>
      <c r="J65" s="134">
        <v>0</v>
      </c>
      <c r="K65" s="134">
        <f>ROUND(E65*J65,5)</f>
        <v>0</v>
      </c>
      <c r="L65" s="120"/>
      <c r="M65" s="120"/>
      <c r="N65" s="120"/>
      <c r="O65" s="120"/>
      <c r="P65" s="120"/>
      <c r="Q65" s="120"/>
      <c r="R65" s="120"/>
      <c r="S65" s="120"/>
      <c r="T65" s="120"/>
      <c r="U65" s="120" t="s">
        <v>136</v>
      </c>
      <c r="V65" s="120"/>
      <c r="W65" s="120"/>
      <c r="X65" s="120"/>
      <c r="Y65" s="120"/>
      <c r="Z65" s="120"/>
      <c r="AA65" s="120"/>
      <c r="AB65" s="120"/>
      <c r="AC65" s="120"/>
      <c r="AD65" s="120"/>
      <c r="AE65" s="120"/>
      <c r="AF65" s="120"/>
      <c r="AG65" s="120"/>
      <c r="AH65" s="120"/>
      <c r="AI65" s="120"/>
      <c r="AJ65" s="120"/>
      <c r="AK65" s="120"/>
      <c r="AL65" s="120"/>
      <c r="AM65" s="120"/>
      <c r="AN65" s="120"/>
      <c r="AO65" s="120"/>
      <c r="AP65" s="120"/>
      <c r="AQ65" s="120"/>
      <c r="AR65" s="120"/>
      <c r="AS65" s="120"/>
      <c r="AT65" s="120"/>
      <c r="AU65" s="120"/>
      <c r="AV65" s="120"/>
      <c r="AW65" s="120"/>
      <c r="AX65" s="120"/>
    </row>
    <row r="66" spans="1:50" outlineLevel="1">
      <c r="A66" s="121"/>
      <c r="B66" s="125"/>
      <c r="C66" s="155" t="s">
        <v>223</v>
      </c>
      <c r="D66" s="128"/>
      <c r="E66" s="131">
        <v>6</v>
      </c>
      <c r="F66" s="134"/>
      <c r="G66" s="134"/>
      <c r="H66" s="134"/>
      <c r="I66" s="134"/>
      <c r="J66" s="134"/>
      <c r="K66" s="134"/>
      <c r="L66" s="120"/>
      <c r="M66" s="120"/>
      <c r="N66" s="120"/>
      <c r="O66" s="120"/>
      <c r="P66" s="120"/>
      <c r="Q66" s="120"/>
      <c r="R66" s="120"/>
      <c r="S66" s="120"/>
      <c r="T66" s="120"/>
      <c r="U66" s="120" t="s">
        <v>138</v>
      </c>
      <c r="V66" s="120">
        <v>0</v>
      </c>
      <c r="W66" s="120"/>
      <c r="X66" s="120"/>
      <c r="Y66" s="120"/>
      <c r="Z66" s="120"/>
      <c r="AA66" s="120"/>
      <c r="AB66" s="120"/>
      <c r="AC66" s="120"/>
      <c r="AD66" s="120"/>
      <c r="AE66" s="120"/>
      <c r="AF66" s="120"/>
      <c r="AG66" s="120"/>
      <c r="AH66" s="120"/>
      <c r="AI66" s="120"/>
      <c r="AJ66" s="120"/>
      <c r="AK66" s="120"/>
      <c r="AL66" s="120"/>
      <c r="AM66" s="120"/>
      <c r="AN66" s="120"/>
      <c r="AO66" s="120"/>
      <c r="AP66" s="120"/>
      <c r="AQ66" s="120"/>
      <c r="AR66" s="120"/>
      <c r="AS66" s="120"/>
      <c r="AT66" s="120"/>
      <c r="AU66" s="120"/>
      <c r="AV66" s="120"/>
      <c r="AW66" s="120"/>
      <c r="AX66" s="120"/>
    </row>
    <row r="67" spans="1:50" outlineLevel="1">
      <c r="A67" s="121">
        <v>29</v>
      </c>
      <c r="B67" s="125" t="s">
        <v>224</v>
      </c>
      <c r="C67" s="154" t="s">
        <v>225</v>
      </c>
      <c r="D67" s="127" t="s">
        <v>173</v>
      </c>
      <c r="E67" s="130">
        <v>26.791499999999999</v>
      </c>
      <c r="F67" s="133"/>
      <c r="G67" s="134">
        <f>ROUND(E67*F67,2)</f>
        <v>0</v>
      </c>
      <c r="H67" s="134">
        <v>0.17471</v>
      </c>
      <c r="I67" s="134">
        <f>ROUND(E67*H67,5)</f>
        <v>4.6807400000000001</v>
      </c>
      <c r="J67" s="134">
        <v>0</v>
      </c>
      <c r="K67" s="134">
        <f>ROUND(E67*J67,5)</f>
        <v>0</v>
      </c>
      <c r="L67" s="120"/>
      <c r="M67" s="120"/>
      <c r="N67" s="120"/>
      <c r="O67" s="120"/>
      <c r="P67" s="120"/>
      <c r="Q67" s="120"/>
      <c r="R67" s="120"/>
      <c r="S67" s="120"/>
      <c r="T67" s="120"/>
      <c r="U67" s="120" t="s">
        <v>136</v>
      </c>
      <c r="V67" s="120"/>
      <c r="W67" s="120"/>
      <c r="X67" s="120"/>
      <c r="Y67" s="120"/>
      <c r="Z67" s="120"/>
      <c r="AA67" s="120"/>
      <c r="AB67" s="120"/>
      <c r="AC67" s="120"/>
      <c r="AD67" s="120"/>
      <c r="AE67" s="120"/>
      <c r="AF67" s="120"/>
      <c r="AG67" s="120"/>
      <c r="AH67" s="120"/>
      <c r="AI67" s="120"/>
      <c r="AJ67" s="120"/>
      <c r="AK67" s="120"/>
      <c r="AL67" s="120"/>
      <c r="AM67" s="120"/>
      <c r="AN67" s="120"/>
      <c r="AO67" s="120"/>
      <c r="AP67" s="120"/>
      <c r="AQ67" s="120"/>
      <c r="AR67" s="120"/>
      <c r="AS67" s="120"/>
      <c r="AT67" s="120"/>
      <c r="AU67" s="120"/>
      <c r="AV67" s="120"/>
      <c r="AW67" s="120"/>
      <c r="AX67" s="120"/>
    </row>
    <row r="68" spans="1:50" outlineLevel="1">
      <c r="A68" s="121"/>
      <c r="B68" s="125"/>
      <c r="C68" s="155" t="s">
        <v>226</v>
      </c>
      <c r="D68" s="128"/>
      <c r="E68" s="131">
        <v>26.791499999999999</v>
      </c>
      <c r="F68" s="134"/>
      <c r="G68" s="134"/>
      <c r="H68" s="134"/>
      <c r="I68" s="134"/>
      <c r="J68" s="134"/>
      <c r="K68" s="134"/>
      <c r="L68" s="120"/>
      <c r="M68" s="120"/>
      <c r="N68" s="120"/>
      <c r="O68" s="120"/>
      <c r="P68" s="120"/>
      <c r="Q68" s="120"/>
      <c r="R68" s="120"/>
      <c r="S68" s="120"/>
      <c r="T68" s="120"/>
      <c r="U68" s="120" t="s">
        <v>138</v>
      </c>
      <c r="V68" s="120">
        <v>0</v>
      </c>
      <c r="W68" s="120"/>
      <c r="X68" s="120"/>
      <c r="Y68" s="120"/>
      <c r="Z68" s="120"/>
      <c r="AA68" s="120"/>
      <c r="AB68" s="120"/>
      <c r="AC68" s="120"/>
      <c r="AD68" s="120"/>
      <c r="AE68" s="120"/>
      <c r="AF68" s="120"/>
      <c r="AG68" s="120"/>
      <c r="AH68" s="120"/>
      <c r="AI68" s="120"/>
      <c r="AJ68" s="120"/>
      <c r="AK68" s="120"/>
      <c r="AL68" s="120"/>
      <c r="AM68" s="120"/>
      <c r="AN68" s="120"/>
      <c r="AO68" s="120"/>
      <c r="AP68" s="120"/>
      <c r="AQ68" s="120"/>
      <c r="AR68" s="120"/>
      <c r="AS68" s="120"/>
      <c r="AT68" s="120"/>
      <c r="AU68" s="120"/>
      <c r="AV68" s="120"/>
      <c r="AW68" s="120"/>
      <c r="AX68" s="120"/>
    </row>
    <row r="69" spans="1:50" outlineLevel="1">
      <c r="A69" s="121">
        <v>30</v>
      </c>
      <c r="B69" s="125" t="s">
        <v>227</v>
      </c>
      <c r="C69" s="154" t="s">
        <v>1294</v>
      </c>
      <c r="D69" s="127" t="s">
        <v>173</v>
      </c>
      <c r="E69" s="130">
        <v>53.33</v>
      </c>
      <c r="F69" s="133"/>
      <c r="G69" s="134">
        <f>ROUND(E69*F69,2)</f>
        <v>0</v>
      </c>
      <c r="H69" s="134">
        <v>0.13436999999999999</v>
      </c>
      <c r="I69" s="134">
        <f>ROUND(E69*H69,5)</f>
        <v>7.1659499999999996</v>
      </c>
      <c r="J69" s="134">
        <v>0</v>
      </c>
      <c r="K69" s="134">
        <f>ROUND(E69*J69,5)</f>
        <v>0</v>
      </c>
      <c r="L69" s="120"/>
      <c r="M69" s="120"/>
      <c r="N69" s="120"/>
      <c r="O69" s="120"/>
      <c r="P69" s="120"/>
      <c r="Q69" s="120"/>
      <c r="R69" s="120"/>
      <c r="S69" s="120"/>
      <c r="T69" s="120"/>
      <c r="U69" s="120" t="s">
        <v>136</v>
      </c>
      <c r="V69" s="120"/>
      <c r="W69" s="120"/>
      <c r="X69" s="120"/>
      <c r="Y69" s="120"/>
      <c r="Z69" s="120"/>
      <c r="AA69" s="120"/>
      <c r="AB69" s="120"/>
      <c r="AC69" s="120"/>
      <c r="AD69" s="120"/>
      <c r="AE69" s="120"/>
      <c r="AF69" s="120"/>
      <c r="AG69" s="120"/>
      <c r="AH69" s="120"/>
      <c r="AI69" s="120"/>
      <c r="AJ69" s="120"/>
      <c r="AK69" s="120"/>
      <c r="AL69" s="120"/>
      <c r="AM69" s="120"/>
      <c r="AN69" s="120"/>
      <c r="AO69" s="120"/>
      <c r="AP69" s="120"/>
      <c r="AQ69" s="120"/>
      <c r="AR69" s="120"/>
      <c r="AS69" s="120"/>
      <c r="AT69" s="120"/>
      <c r="AU69" s="120"/>
      <c r="AV69" s="120"/>
      <c r="AW69" s="120"/>
      <c r="AX69" s="120"/>
    </row>
    <row r="70" spans="1:50" outlineLevel="1">
      <c r="A70" s="121"/>
      <c r="B70" s="125"/>
      <c r="C70" s="155" t="s">
        <v>228</v>
      </c>
      <c r="D70" s="128"/>
      <c r="E70" s="131">
        <v>22.815000000000001</v>
      </c>
      <c r="F70" s="134"/>
      <c r="G70" s="134"/>
      <c r="H70" s="134"/>
      <c r="I70" s="134"/>
      <c r="J70" s="134"/>
      <c r="K70" s="134"/>
      <c r="L70" s="120"/>
      <c r="M70" s="120"/>
      <c r="N70" s="120"/>
      <c r="O70" s="120"/>
      <c r="P70" s="120"/>
      <c r="Q70" s="120"/>
      <c r="R70" s="120"/>
      <c r="S70" s="120"/>
      <c r="T70" s="120"/>
      <c r="U70" s="120" t="s">
        <v>138</v>
      </c>
      <c r="V70" s="120">
        <v>0</v>
      </c>
      <c r="W70" s="120"/>
      <c r="X70" s="120"/>
      <c r="Y70" s="120"/>
      <c r="Z70" s="120"/>
      <c r="AA70" s="120"/>
      <c r="AB70" s="120"/>
      <c r="AC70" s="120"/>
      <c r="AD70" s="120"/>
      <c r="AE70" s="120"/>
      <c r="AF70" s="120"/>
      <c r="AG70" s="120"/>
      <c r="AH70" s="120"/>
      <c r="AI70" s="120"/>
      <c r="AJ70" s="120"/>
      <c r="AK70" s="120"/>
      <c r="AL70" s="120"/>
      <c r="AM70" s="120"/>
      <c r="AN70" s="120"/>
      <c r="AO70" s="120"/>
      <c r="AP70" s="120"/>
      <c r="AQ70" s="120"/>
      <c r="AR70" s="120"/>
      <c r="AS70" s="120"/>
      <c r="AT70" s="120"/>
      <c r="AU70" s="120"/>
      <c r="AV70" s="120"/>
      <c r="AW70" s="120"/>
      <c r="AX70" s="120"/>
    </row>
    <row r="71" spans="1:50" outlineLevel="1">
      <c r="A71" s="121"/>
      <c r="B71" s="125"/>
      <c r="C71" s="155" t="s">
        <v>229</v>
      </c>
      <c r="D71" s="128"/>
      <c r="E71" s="131">
        <v>30.515000000000001</v>
      </c>
      <c r="F71" s="134"/>
      <c r="G71" s="134"/>
      <c r="H71" s="134"/>
      <c r="I71" s="134"/>
      <c r="J71" s="134"/>
      <c r="K71" s="134"/>
      <c r="L71" s="120"/>
      <c r="M71" s="120"/>
      <c r="N71" s="120"/>
      <c r="O71" s="120"/>
      <c r="P71" s="120"/>
      <c r="Q71" s="120"/>
      <c r="R71" s="120"/>
      <c r="S71" s="120"/>
      <c r="T71" s="120"/>
      <c r="U71" s="120" t="s">
        <v>138</v>
      </c>
      <c r="V71" s="120">
        <v>0</v>
      </c>
      <c r="W71" s="120"/>
      <c r="X71" s="120"/>
      <c r="Y71" s="120"/>
      <c r="Z71" s="120"/>
      <c r="AA71" s="120"/>
      <c r="AB71" s="120"/>
      <c r="AC71" s="120"/>
      <c r="AD71" s="120"/>
      <c r="AE71" s="120"/>
      <c r="AF71" s="120"/>
      <c r="AG71" s="120"/>
      <c r="AH71" s="120"/>
      <c r="AI71" s="120"/>
      <c r="AJ71" s="120"/>
      <c r="AK71" s="120"/>
      <c r="AL71" s="120"/>
      <c r="AM71" s="120"/>
      <c r="AN71" s="120"/>
      <c r="AO71" s="120"/>
      <c r="AP71" s="120"/>
      <c r="AQ71" s="120"/>
      <c r="AR71" s="120"/>
      <c r="AS71" s="120"/>
      <c r="AT71" s="120"/>
      <c r="AU71" s="120"/>
      <c r="AV71" s="120"/>
      <c r="AW71" s="120"/>
      <c r="AX71" s="120"/>
    </row>
    <row r="72" spans="1:50" outlineLevel="1">
      <c r="A72" s="121">
        <v>31</v>
      </c>
      <c r="B72" s="125" t="s">
        <v>230</v>
      </c>
      <c r="C72" s="154" t="s">
        <v>1295</v>
      </c>
      <c r="D72" s="127" t="s">
        <v>211</v>
      </c>
      <c r="E72" s="130">
        <v>2</v>
      </c>
      <c r="F72" s="133"/>
      <c r="G72" s="134">
        <f>ROUND(E72*F72,2)</f>
        <v>0</v>
      </c>
      <c r="H72" s="134">
        <v>2.2880000000000001E-2</v>
      </c>
      <c r="I72" s="134">
        <f>ROUND(E72*H72,5)</f>
        <v>4.5760000000000002E-2</v>
      </c>
      <c r="J72" s="134">
        <v>0</v>
      </c>
      <c r="K72" s="134">
        <f>ROUND(E72*J72,5)</f>
        <v>0</v>
      </c>
      <c r="L72" s="120"/>
      <c r="M72" s="120"/>
      <c r="N72" s="120"/>
      <c r="O72" s="120"/>
      <c r="P72" s="120"/>
      <c r="Q72" s="120"/>
      <c r="R72" s="120"/>
      <c r="S72" s="120"/>
      <c r="T72" s="120"/>
      <c r="U72" s="120" t="s">
        <v>136</v>
      </c>
      <c r="V72" s="120"/>
      <c r="W72" s="120"/>
      <c r="X72" s="120"/>
      <c r="Y72" s="120"/>
      <c r="Z72" s="120"/>
      <c r="AA72" s="120"/>
      <c r="AB72" s="120"/>
      <c r="AC72" s="120"/>
      <c r="AD72" s="120"/>
      <c r="AE72" s="120"/>
      <c r="AF72" s="120"/>
      <c r="AG72" s="120"/>
      <c r="AH72" s="120"/>
      <c r="AI72" s="120"/>
      <c r="AJ72" s="120"/>
      <c r="AK72" s="120"/>
      <c r="AL72" s="120"/>
      <c r="AM72" s="120"/>
      <c r="AN72" s="120"/>
      <c r="AO72" s="120"/>
      <c r="AP72" s="120"/>
      <c r="AQ72" s="120"/>
      <c r="AR72" s="120"/>
      <c r="AS72" s="120"/>
      <c r="AT72" s="120"/>
      <c r="AU72" s="120"/>
      <c r="AV72" s="120"/>
      <c r="AW72" s="120"/>
      <c r="AX72" s="120"/>
    </row>
    <row r="73" spans="1:50" outlineLevel="1">
      <c r="A73" s="121"/>
      <c r="B73" s="125"/>
      <c r="C73" s="155" t="s">
        <v>231</v>
      </c>
      <c r="D73" s="128"/>
      <c r="E73" s="131">
        <v>2</v>
      </c>
      <c r="F73" s="134"/>
      <c r="G73" s="134"/>
      <c r="H73" s="134"/>
      <c r="I73" s="134"/>
      <c r="J73" s="134"/>
      <c r="K73" s="134"/>
      <c r="L73" s="120"/>
      <c r="M73" s="120"/>
      <c r="N73" s="120"/>
      <c r="O73" s="120"/>
      <c r="P73" s="120"/>
      <c r="Q73" s="120"/>
      <c r="R73" s="120"/>
      <c r="S73" s="120"/>
      <c r="T73" s="120"/>
      <c r="U73" s="120" t="s">
        <v>138</v>
      </c>
      <c r="V73" s="120">
        <v>0</v>
      </c>
      <c r="W73" s="120"/>
      <c r="X73" s="120"/>
      <c r="Y73" s="120"/>
      <c r="Z73" s="120"/>
      <c r="AA73" s="120"/>
      <c r="AB73" s="120"/>
      <c r="AC73" s="120"/>
      <c r="AD73" s="120"/>
      <c r="AE73" s="120"/>
      <c r="AF73" s="120"/>
      <c r="AG73" s="120"/>
      <c r="AH73" s="120"/>
      <c r="AI73" s="120"/>
      <c r="AJ73" s="120"/>
      <c r="AK73" s="120"/>
      <c r="AL73" s="120"/>
      <c r="AM73" s="120"/>
      <c r="AN73" s="120"/>
      <c r="AO73" s="120"/>
      <c r="AP73" s="120"/>
      <c r="AQ73" s="120"/>
      <c r="AR73" s="120"/>
      <c r="AS73" s="120"/>
      <c r="AT73" s="120"/>
      <c r="AU73" s="120"/>
      <c r="AV73" s="120"/>
      <c r="AW73" s="120"/>
      <c r="AX73" s="120"/>
    </row>
    <row r="74" spans="1:50" outlineLevel="1">
      <c r="A74" s="121">
        <v>32</v>
      </c>
      <c r="B74" s="125" t="s">
        <v>232</v>
      </c>
      <c r="C74" s="154" t="s">
        <v>1296</v>
      </c>
      <c r="D74" s="127" t="s">
        <v>211</v>
      </c>
      <c r="E74" s="130">
        <v>2</v>
      </c>
      <c r="F74" s="133"/>
      <c r="G74" s="134">
        <f>ROUND(E74*F74,2)</f>
        <v>0</v>
      </c>
      <c r="H74" s="134">
        <v>3.5119999999999998E-2</v>
      </c>
      <c r="I74" s="134">
        <f>ROUND(E74*H74,5)</f>
        <v>7.0239999999999997E-2</v>
      </c>
      <c r="J74" s="134">
        <v>0</v>
      </c>
      <c r="K74" s="134">
        <f>ROUND(E74*J74,5)</f>
        <v>0</v>
      </c>
      <c r="L74" s="120"/>
      <c r="M74" s="120"/>
      <c r="N74" s="120"/>
      <c r="O74" s="120"/>
      <c r="P74" s="120"/>
      <c r="Q74" s="120"/>
      <c r="R74" s="120"/>
      <c r="S74" s="120"/>
      <c r="T74" s="120"/>
      <c r="U74" s="120" t="s">
        <v>136</v>
      </c>
      <c r="V74" s="120"/>
      <c r="W74" s="120"/>
      <c r="X74" s="120"/>
      <c r="Y74" s="120"/>
      <c r="Z74" s="120"/>
      <c r="AA74" s="120"/>
      <c r="AB74" s="120"/>
      <c r="AC74" s="120"/>
      <c r="AD74" s="120"/>
      <c r="AE74" s="120"/>
      <c r="AF74" s="120"/>
      <c r="AG74" s="120"/>
      <c r="AH74" s="120"/>
      <c r="AI74" s="120"/>
      <c r="AJ74" s="120"/>
      <c r="AK74" s="120"/>
      <c r="AL74" s="120"/>
      <c r="AM74" s="120"/>
      <c r="AN74" s="120"/>
      <c r="AO74" s="120"/>
      <c r="AP74" s="120"/>
      <c r="AQ74" s="120"/>
      <c r="AR74" s="120"/>
      <c r="AS74" s="120"/>
      <c r="AT74" s="120"/>
      <c r="AU74" s="120"/>
      <c r="AV74" s="120"/>
      <c r="AW74" s="120"/>
      <c r="AX74" s="120"/>
    </row>
    <row r="75" spans="1:50" outlineLevel="1">
      <c r="A75" s="121"/>
      <c r="B75" s="125"/>
      <c r="C75" s="155" t="s">
        <v>233</v>
      </c>
      <c r="D75" s="128"/>
      <c r="E75" s="131">
        <v>2</v>
      </c>
      <c r="F75" s="134"/>
      <c r="G75" s="134"/>
      <c r="H75" s="134"/>
      <c r="I75" s="134"/>
      <c r="J75" s="134"/>
      <c r="K75" s="134"/>
      <c r="L75" s="120"/>
      <c r="M75" s="120"/>
      <c r="N75" s="120"/>
      <c r="O75" s="120"/>
      <c r="P75" s="120"/>
      <c r="Q75" s="120"/>
      <c r="R75" s="120"/>
      <c r="S75" s="120"/>
      <c r="T75" s="120"/>
      <c r="U75" s="120" t="s">
        <v>138</v>
      </c>
      <c r="V75" s="120">
        <v>0</v>
      </c>
      <c r="W75" s="120"/>
      <c r="X75" s="120"/>
      <c r="Y75" s="120"/>
      <c r="Z75" s="120"/>
      <c r="AA75" s="120"/>
      <c r="AB75" s="120"/>
      <c r="AC75" s="120"/>
      <c r="AD75" s="120"/>
      <c r="AE75" s="120"/>
      <c r="AF75" s="120"/>
      <c r="AG75" s="120"/>
      <c r="AH75" s="120"/>
      <c r="AI75" s="120"/>
      <c r="AJ75" s="120"/>
      <c r="AK75" s="120"/>
      <c r="AL75" s="120"/>
      <c r="AM75" s="120"/>
      <c r="AN75" s="120"/>
      <c r="AO75" s="120"/>
      <c r="AP75" s="120"/>
      <c r="AQ75" s="120"/>
      <c r="AR75" s="120"/>
      <c r="AS75" s="120"/>
      <c r="AT75" s="120"/>
      <c r="AU75" s="120"/>
      <c r="AV75" s="120"/>
      <c r="AW75" s="120"/>
      <c r="AX75" s="120"/>
    </row>
    <row r="76" spans="1:50" outlineLevel="1">
      <c r="A76" s="121">
        <v>33</v>
      </c>
      <c r="B76" s="125" t="s">
        <v>234</v>
      </c>
      <c r="C76" s="154" t="s">
        <v>235</v>
      </c>
      <c r="D76" s="127" t="s">
        <v>197</v>
      </c>
      <c r="E76" s="130">
        <v>22.32</v>
      </c>
      <c r="F76" s="133"/>
      <c r="G76" s="134">
        <f>ROUND(E76*F76,2)</f>
        <v>0</v>
      </c>
      <c r="H76" s="134">
        <v>1.0200000000000001E-3</v>
      </c>
      <c r="I76" s="134">
        <f>ROUND(E76*H76,5)</f>
        <v>2.2769999999999999E-2</v>
      </c>
      <c r="J76" s="134">
        <v>0</v>
      </c>
      <c r="K76" s="134">
        <f>ROUND(E76*J76,5)</f>
        <v>0</v>
      </c>
      <c r="L76" s="120"/>
      <c r="M76" s="120"/>
      <c r="N76" s="120"/>
      <c r="O76" s="120"/>
      <c r="P76" s="120"/>
      <c r="Q76" s="120"/>
      <c r="R76" s="120"/>
      <c r="S76" s="120"/>
      <c r="T76" s="120"/>
      <c r="U76" s="120" t="s">
        <v>136</v>
      </c>
      <c r="V76" s="120"/>
      <c r="W76" s="120"/>
      <c r="X76" s="120"/>
      <c r="Y76" s="120"/>
      <c r="Z76" s="120"/>
      <c r="AA76" s="120"/>
      <c r="AB76" s="120"/>
      <c r="AC76" s="120"/>
      <c r="AD76" s="120"/>
      <c r="AE76" s="120"/>
      <c r="AF76" s="120"/>
      <c r="AG76" s="120"/>
      <c r="AH76" s="120"/>
      <c r="AI76" s="120"/>
      <c r="AJ76" s="120"/>
      <c r="AK76" s="120"/>
      <c r="AL76" s="120"/>
      <c r="AM76" s="120"/>
      <c r="AN76" s="120"/>
      <c r="AO76" s="120"/>
      <c r="AP76" s="120"/>
      <c r="AQ76" s="120"/>
      <c r="AR76" s="120"/>
      <c r="AS76" s="120"/>
      <c r="AT76" s="120"/>
      <c r="AU76" s="120"/>
      <c r="AV76" s="120"/>
      <c r="AW76" s="120"/>
      <c r="AX76" s="120"/>
    </row>
    <row r="77" spans="1:50" outlineLevel="1">
      <c r="A77" s="121"/>
      <c r="B77" s="125"/>
      <c r="C77" s="155" t="s">
        <v>236</v>
      </c>
      <c r="D77" s="128"/>
      <c r="E77" s="131">
        <v>12.72</v>
      </c>
      <c r="F77" s="134"/>
      <c r="G77" s="134"/>
      <c r="H77" s="134"/>
      <c r="I77" s="134"/>
      <c r="J77" s="134"/>
      <c r="K77" s="134"/>
      <c r="L77" s="120"/>
      <c r="M77" s="120"/>
      <c r="N77" s="120"/>
      <c r="O77" s="120"/>
      <c r="P77" s="120"/>
      <c r="Q77" s="120"/>
      <c r="R77" s="120"/>
      <c r="S77" s="120"/>
      <c r="T77" s="120"/>
      <c r="U77" s="120" t="s">
        <v>138</v>
      </c>
      <c r="V77" s="120">
        <v>0</v>
      </c>
      <c r="W77" s="120"/>
      <c r="X77" s="120"/>
      <c r="Y77" s="120"/>
      <c r="Z77" s="120"/>
      <c r="AA77" s="120"/>
      <c r="AB77" s="120"/>
      <c r="AC77" s="120"/>
      <c r="AD77" s="120"/>
      <c r="AE77" s="120"/>
      <c r="AF77" s="120"/>
      <c r="AG77" s="120"/>
      <c r="AH77" s="120"/>
      <c r="AI77" s="120"/>
      <c r="AJ77" s="120"/>
      <c r="AK77" s="120"/>
      <c r="AL77" s="120"/>
      <c r="AM77" s="120"/>
      <c r="AN77" s="120"/>
      <c r="AO77" s="120"/>
      <c r="AP77" s="120"/>
      <c r="AQ77" s="120"/>
      <c r="AR77" s="120"/>
      <c r="AS77" s="120"/>
      <c r="AT77" s="120"/>
      <c r="AU77" s="120"/>
      <c r="AV77" s="120"/>
      <c r="AW77" s="120"/>
      <c r="AX77" s="120"/>
    </row>
    <row r="78" spans="1:50" outlineLevel="1">
      <c r="A78" s="121"/>
      <c r="B78" s="125"/>
      <c r="C78" s="155" t="s">
        <v>237</v>
      </c>
      <c r="D78" s="128"/>
      <c r="E78" s="131">
        <v>9.6</v>
      </c>
      <c r="F78" s="134"/>
      <c r="G78" s="134"/>
      <c r="H78" s="134"/>
      <c r="I78" s="134"/>
      <c r="J78" s="134"/>
      <c r="K78" s="134"/>
      <c r="L78" s="120"/>
      <c r="M78" s="120"/>
      <c r="N78" s="120"/>
      <c r="O78" s="120"/>
      <c r="P78" s="120"/>
      <c r="Q78" s="120"/>
      <c r="R78" s="120"/>
      <c r="S78" s="120"/>
      <c r="T78" s="120"/>
      <c r="U78" s="120" t="s">
        <v>138</v>
      </c>
      <c r="V78" s="120">
        <v>0</v>
      </c>
      <c r="W78" s="120"/>
      <c r="X78" s="120"/>
      <c r="Y78" s="120"/>
      <c r="Z78" s="120"/>
      <c r="AA78" s="120"/>
      <c r="AB78" s="120"/>
      <c r="AC78" s="120"/>
      <c r="AD78" s="120"/>
      <c r="AE78" s="120"/>
      <c r="AF78" s="120"/>
      <c r="AG78" s="120"/>
      <c r="AH78" s="120"/>
      <c r="AI78" s="120"/>
      <c r="AJ78" s="120"/>
      <c r="AK78" s="120"/>
      <c r="AL78" s="120"/>
      <c r="AM78" s="120"/>
      <c r="AN78" s="120"/>
      <c r="AO78" s="120"/>
      <c r="AP78" s="120"/>
      <c r="AQ78" s="120"/>
      <c r="AR78" s="120"/>
      <c r="AS78" s="120"/>
      <c r="AT78" s="120"/>
      <c r="AU78" s="120"/>
      <c r="AV78" s="120"/>
      <c r="AW78" s="120"/>
      <c r="AX78" s="120"/>
    </row>
    <row r="79" spans="1:50" outlineLevel="1">
      <c r="A79" s="121">
        <v>34</v>
      </c>
      <c r="B79" s="125" t="s">
        <v>238</v>
      </c>
      <c r="C79" s="154" t="s">
        <v>239</v>
      </c>
      <c r="D79" s="127" t="s">
        <v>197</v>
      </c>
      <c r="E79" s="130">
        <v>28.774999999999999</v>
      </c>
      <c r="F79" s="133"/>
      <c r="G79" s="134">
        <f>ROUND(E79*F79,2)</f>
        <v>0</v>
      </c>
      <c r="H79" s="134">
        <v>8.0000000000000007E-5</v>
      </c>
      <c r="I79" s="134">
        <f>ROUND(E79*H79,5)</f>
        <v>2.3E-3</v>
      </c>
      <c r="J79" s="134">
        <v>0</v>
      </c>
      <c r="K79" s="134">
        <f>ROUND(E79*J79,5)</f>
        <v>0</v>
      </c>
      <c r="L79" s="120"/>
      <c r="M79" s="120"/>
      <c r="N79" s="120"/>
      <c r="O79" s="120"/>
      <c r="P79" s="120"/>
      <c r="Q79" s="120"/>
      <c r="R79" s="120"/>
      <c r="S79" s="120"/>
      <c r="T79" s="120"/>
      <c r="U79" s="120" t="s">
        <v>136</v>
      </c>
      <c r="V79" s="120"/>
      <c r="W79" s="120"/>
      <c r="X79" s="120"/>
      <c r="Y79" s="120"/>
      <c r="Z79" s="120"/>
      <c r="AA79" s="120"/>
      <c r="AB79" s="120"/>
      <c r="AC79" s="120"/>
      <c r="AD79" s="120"/>
      <c r="AE79" s="120"/>
      <c r="AF79" s="120"/>
      <c r="AG79" s="120"/>
      <c r="AH79" s="120"/>
      <c r="AI79" s="120"/>
      <c r="AJ79" s="120"/>
      <c r="AK79" s="120"/>
      <c r="AL79" s="120"/>
      <c r="AM79" s="120"/>
      <c r="AN79" s="120"/>
      <c r="AO79" s="120"/>
      <c r="AP79" s="120"/>
      <c r="AQ79" s="120"/>
      <c r="AR79" s="120"/>
      <c r="AS79" s="120"/>
      <c r="AT79" s="120"/>
      <c r="AU79" s="120"/>
      <c r="AV79" s="120"/>
      <c r="AW79" s="120"/>
      <c r="AX79" s="120"/>
    </row>
    <row r="80" spans="1:50" outlineLevel="1">
      <c r="A80" s="121"/>
      <c r="B80" s="125"/>
      <c r="C80" s="155" t="s">
        <v>240</v>
      </c>
      <c r="D80" s="128"/>
      <c r="E80" s="131">
        <v>17.425000000000001</v>
      </c>
      <c r="F80" s="134"/>
      <c r="G80" s="134"/>
      <c r="H80" s="134"/>
      <c r="I80" s="134"/>
      <c r="J80" s="134"/>
      <c r="K80" s="134"/>
      <c r="L80" s="120"/>
      <c r="M80" s="120"/>
      <c r="N80" s="120"/>
      <c r="O80" s="120"/>
      <c r="P80" s="120"/>
      <c r="Q80" s="120"/>
      <c r="R80" s="120"/>
      <c r="S80" s="120"/>
      <c r="T80" s="120"/>
      <c r="U80" s="120" t="s">
        <v>138</v>
      </c>
      <c r="V80" s="120">
        <v>0</v>
      </c>
      <c r="W80" s="120"/>
      <c r="X80" s="120"/>
      <c r="Y80" s="120"/>
      <c r="Z80" s="120"/>
      <c r="AA80" s="120"/>
      <c r="AB80" s="120"/>
      <c r="AC80" s="120"/>
      <c r="AD80" s="120"/>
      <c r="AE80" s="120"/>
      <c r="AF80" s="120"/>
      <c r="AG80" s="120"/>
      <c r="AH80" s="120"/>
      <c r="AI80" s="120"/>
      <c r="AJ80" s="120"/>
      <c r="AK80" s="120"/>
      <c r="AL80" s="120"/>
      <c r="AM80" s="120"/>
      <c r="AN80" s="120"/>
      <c r="AO80" s="120"/>
      <c r="AP80" s="120"/>
      <c r="AQ80" s="120"/>
      <c r="AR80" s="120"/>
      <c r="AS80" s="120"/>
      <c r="AT80" s="120"/>
      <c r="AU80" s="120"/>
      <c r="AV80" s="120"/>
      <c r="AW80" s="120"/>
      <c r="AX80" s="120"/>
    </row>
    <row r="81" spans="1:50" outlineLevel="1">
      <c r="A81" s="121"/>
      <c r="B81" s="125"/>
      <c r="C81" s="155" t="s">
        <v>241</v>
      </c>
      <c r="D81" s="128"/>
      <c r="E81" s="131">
        <v>11.35</v>
      </c>
      <c r="F81" s="134"/>
      <c r="G81" s="134"/>
      <c r="H81" s="134"/>
      <c r="I81" s="134"/>
      <c r="J81" s="134"/>
      <c r="K81" s="134"/>
      <c r="L81" s="120"/>
      <c r="M81" s="120"/>
      <c r="N81" s="120"/>
      <c r="O81" s="120"/>
      <c r="P81" s="120"/>
      <c r="Q81" s="120"/>
      <c r="R81" s="120"/>
      <c r="S81" s="120"/>
      <c r="T81" s="120"/>
      <c r="U81" s="120" t="s">
        <v>138</v>
      </c>
      <c r="V81" s="120">
        <v>0</v>
      </c>
      <c r="W81" s="120"/>
      <c r="X81" s="120"/>
      <c r="Y81" s="120"/>
      <c r="Z81" s="120"/>
      <c r="AA81" s="120"/>
      <c r="AB81" s="120"/>
      <c r="AC81" s="120"/>
      <c r="AD81" s="120"/>
      <c r="AE81" s="120"/>
      <c r="AF81" s="120"/>
      <c r="AG81" s="120"/>
      <c r="AH81" s="120"/>
      <c r="AI81" s="120"/>
      <c r="AJ81" s="120"/>
      <c r="AK81" s="120"/>
      <c r="AL81" s="120"/>
      <c r="AM81" s="120"/>
      <c r="AN81" s="120"/>
      <c r="AO81" s="120"/>
      <c r="AP81" s="120"/>
      <c r="AQ81" s="120"/>
      <c r="AR81" s="120"/>
      <c r="AS81" s="120"/>
      <c r="AT81" s="120"/>
      <c r="AU81" s="120"/>
      <c r="AV81" s="120"/>
      <c r="AW81" s="120"/>
      <c r="AX81" s="120"/>
    </row>
    <row r="82" spans="1:50" ht="22.5" outlineLevel="1">
      <c r="A82" s="121">
        <v>35</v>
      </c>
      <c r="B82" s="125" t="s">
        <v>242</v>
      </c>
      <c r="C82" s="154" t="s">
        <v>243</v>
      </c>
      <c r="D82" s="127" t="s">
        <v>173</v>
      </c>
      <c r="E82" s="130">
        <v>8.8419000000000008</v>
      </c>
      <c r="F82" s="133"/>
      <c r="G82" s="134">
        <f>ROUND(E82*F82,2)</f>
        <v>0</v>
      </c>
      <c r="H82" s="134">
        <v>0.87851000000000001</v>
      </c>
      <c r="I82" s="134">
        <f>ROUND(E82*H82,5)</f>
        <v>7.7676999999999996</v>
      </c>
      <c r="J82" s="134">
        <v>0</v>
      </c>
      <c r="K82" s="134">
        <f>ROUND(E82*J82,5)</f>
        <v>0</v>
      </c>
      <c r="L82" s="120"/>
      <c r="M82" s="120"/>
      <c r="N82" s="120"/>
      <c r="O82" s="120"/>
      <c r="P82" s="120"/>
      <c r="Q82" s="120"/>
      <c r="R82" s="120"/>
      <c r="S82" s="120"/>
      <c r="T82" s="120"/>
      <c r="U82" s="120" t="s">
        <v>212</v>
      </c>
      <c r="V82" s="120"/>
      <c r="W82" s="120"/>
      <c r="X82" s="120"/>
      <c r="Y82" s="120"/>
      <c r="Z82" s="120"/>
      <c r="AA82" s="120"/>
      <c r="AB82" s="120"/>
      <c r="AC82" s="120"/>
      <c r="AD82" s="120"/>
      <c r="AE82" s="120"/>
      <c r="AF82" s="120"/>
      <c r="AG82" s="120"/>
      <c r="AH82" s="120"/>
      <c r="AI82" s="120"/>
      <c r="AJ82" s="120"/>
      <c r="AK82" s="120"/>
      <c r="AL82" s="120"/>
      <c r="AM82" s="120"/>
      <c r="AN82" s="120"/>
      <c r="AO82" s="120"/>
      <c r="AP82" s="120"/>
      <c r="AQ82" s="120"/>
      <c r="AR82" s="120"/>
      <c r="AS82" s="120"/>
      <c r="AT82" s="120"/>
      <c r="AU82" s="120"/>
      <c r="AV82" s="120"/>
      <c r="AW82" s="120"/>
      <c r="AX82" s="120"/>
    </row>
    <row r="83" spans="1:50" ht="33.75" outlineLevel="1">
      <c r="A83" s="121"/>
      <c r="B83" s="125"/>
      <c r="C83" s="155" t="s">
        <v>244</v>
      </c>
      <c r="D83" s="128"/>
      <c r="E83" s="131">
        <v>8.8419000000000008</v>
      </c>
      <c r="F83" s="134"/>
      <c r="G83" s="134"/>
      <c r="H83" s="134"/>
      <c r="I83" s="134"/>
      <c r="J83" s="134"/>
      <c r="K83" s="134"/>
      <c r="L83" s="120"/>
      <c r="M83" s="120"/>
      <c r="N83" s="120"/>
      <c r="O83" s="120"/>
      <c r="P83" s="120"/>
      <c r="Q83" s="120"/>
      <c r="R83" s="120"/>
      <c r="S83" s="120"/>
      <c r="T83" s="120"/>
      <c r="U83" s="120" t="s">
        <v>138</v>
      </c>
      <c r="V83" s="120">
        <v>0</v>
      </c>
      <c r="W83" s="120"/>
      <c r="X83" s="120"/>
      <c r="Y83" s="120"/>
      <c r="Z83" s="120"/>
      <c r="AA83" s="120"/>
      <c r="AB83" s="120"/>
      <c r="AC83" s="120"/>
      <c r="AD83" s="120"/>
      <c r="AE83" s="120"/>
      <c r="AF83" s="120"/>
      <c r="AG83" s="120"/>
      <c r="AH83" s="120"/>
      <c r="AI83" s="120"/>
      <c r="AJ83" s="120"/>
      <c r="AK83" s="120"/>
      <c r="AL83" s="120"/>
      <c r="AM83" s="120"/>
      <c r="AN83" s="120"/>
      <c r="AO83" s="120"/>
      <c r="AP83" s="120"/>
      <c r="AQ83" s="120"/>
      <c r="AR83" s="120"/>
      <c r="AS83" s="120"/>
      <c r="AT83" s="120"/>
      <c r="AU83" s="120"/>
      <c r="AV83" s="120"/>
      <c r="AW83" s="120"/>
      <c r="AX83" s="120"/>
    </row>
    <row r="84" spans="1:50" outlineLevel="1">
      <c r="A84" s="121">
        <v>36</v>
      </c>
      <c r="B84" s="125" t="s">
        <v>245</v>
      </c>
      <c r="C84" s="154" t="s">
        <v>246</v>
      </c>
      <c r="D84" s="127" t="s">
        <v>135</v>
      </c>
      <c r="E84" s="130">
        <v>7.5018225000000003</v>
      </c>
      <c r="F84" s="133"/>
      <c r="G84" s="134">
        <f>ROUND(E84*F84,2)</f>
        <v>0</v>
      </c>
      <c r="H84" s="134">
        <v>2.52502</v>
      </c>
      <c r="I84" s="134">
        <f>ROUND(E84*H84,5)</f>
        <v>18.942250000000001</v>
      </c>
      <c r="J84" s="134">
        <v>0</v>
      </c>
      <c r="K84" s="134">
        <f>ROUND(E84*J84,5)</f>
        <v>0</v>
      </c>
      <c r="L84" s="120"/>
      <c r="M84" s="120"/>
      <c r="N84" s="120"/>
      <c r="O84" s="120"/>
      <c r="P84" s="120"/>
      <c r="Q84" s="120"/>
      <c r="R84" s="120"/>
      <c r="S84" s="120"/>
      <c r="T84" s="120"/>
      <c r="U84" s="120" t="s">
        <v>136</v>
      </c>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row>
    <row r="85" spans="1:50" ht="33.75" outlineLevel="1">
      <c r="A85" s="121"/>
      <c r="B85" s="125"/>
      <c r="C85" s="155" t="s">
        <v>247</v>
      </c>
      <c r="D85" s="128"/>
      <c r="E85" s="131">
        <v>7.5018225000000003</v>
      </c>
      <c r="F85" s="134"/>
      <c r="G85" s="134"/>
      <c r="H85" s="134"/>
      <c r="I85" s="134"/>
      <c r="J85" s="134"/>
      <c r="K85" s="134"/>
      <c r="L85" s="120"/>
      <c r="M85" s="120"/>
      <c r="N85" s="120"/>
      <c r="O85" s="120"/>
      <c r="P85" s="120"/>
      <c r="Q85" s="120"/>
      <c r="R85" s="120"/>
      <c r="S85" s="120"/>
      <c r="T85" s="120"/>
      <c r="U85" s="120" t="s">
        <v>138</v>
      </c>
      <c r="V85" s="120">
        <v>0</v>
      </c>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row>
    <row r="86" spans="1:50" outlineLevel="1">
      <c r="A86" s="121">
        <v>37</v>
      </c>
      <c r="B86" s="125" t="s">
        <v>248</v>
      </c>
      <c r="C86" s="154" t="s">
        <v>249</v>
      </c>
      <c r="D86" s="127" t="s">
        <v>173</v>
      </c>
      <c r="E86" s="130">
        <v>100.0243</v>
      </c>
      <c r="F86" s="133"/>
      <c r="G86" s="134">
        <f>ROUND(E86*F86,2)</f>
        <v>0</v>
      </c>
      <c r="H86" s="134">
        <v>3.9309999999999998E-2</v>
      </c>
      <c r="I86" s="134">
        <f>ROUND(E86*H86,5)</f>
        <v>3.9319600000000001</v>
      </c>
      <c r="J86" s="134">
        <v>0</v>
      </c>
      <c r="K86" s="134">
        <f>ROUND(E86*J86,5)</f>
        <v>0</v>
      </c>
      <c r="L86" s="120"/>
      <c r="M86" s="120"/>
      <c r="N86" s="120"/>
      <c r="O86" s="120"/>
      <c r="P86" s="120"/>
      <c r="Q86" s="120"/>
      <c r="R86" s="120"/>
      <c r="S86" s="120"/>
      <c r="T86" s="120"/>
      <c r="U86" s="120" t="s">
        <v>136</v>
      </c>
      <c r="V86" s="120"/>
      <c r="W86" s="120"/>
      <c r="X86" s="120"/>
      <c r="Y86" s="120"/>
      <c r="Z86" s="120"/>
      <c r="AA86" s="120"/>
      <c r="AB86" s="120"/>
      <c r="AC86" s="120"/>
      <c r="AD86" s="120"/>
      <c r="AE86" s="120"/>
      <c r="AF86" s="120"/>
      <c r="AG86" s="120"/>
      <c r="AH86" s="120"/>
      <c r="AI86" s="120"/>
      <c r="AJ86" s="120"/>
      <c r="AK86" s="120"/>
      <c r="AL86" s="120"/>
      <c r="AM86" s="120"/>
      <c r="AN86" s="120"/>
      <c r="AO86" s="120"/>
      <c r="AP86" s="120"/>
      <c r="AQ86" s="120"/>
      <c r="AR86" s="120"/>
      <c r="AS86" s="120"/>
      <c r="AT86" s="120"/>
      <c r="AU86" s="120"/>
      <c r="AV86" s="120"/>
      <c r="AW86" s="120"/>
      <c r="AX86" s="120"/>
    </row>
    <row r="87" spans="1:50" ht="33.75" outlineLevel="1">
      <c r="A87" s="121"/>
      <c r="B87" s="125"/>
      <c r="C87" s="155" t="s">
        <v>250</v>
      </c>
      <c r="D87" s="128"/>
      <c r="E87" s="131">
        <v>100.0243</v>
      </c>
      <c r="F87" s="134"/>
      <c r="G87" s="134"/>
      <c r="H87" s="134"/>
      <c r="I87" s="134"/>
      <c r="J87" s="134"/>
      <c r="K87" s="134"/>
      <c r="L87" s="120"/>
      <c r="M87" s="120"/>
      <c r="N87" s="120"/>
      <c r="O87" s="120"/>
      <c r="P87" s="120"/>
      <c r="Q87" s="120"/>
      <c r="R87" s="120"/>
      <c r="S87" s="120"/>
      <c r="T87" s="120"/>
      <c r="U87" s="120" t="s">
        <v>138</v>
      </c>
      <c r="V87" s="120">
        <v>0</v>
      </c>
      <c r="W87" s="120"/>
      <c r="X87" s="120"/>
      <c r="Y87" s="120"/>
      <c r="Z87" s="120"/>
      <c r="AA87" s="120"/>
      <c r="AB87" s="120"/>
      <c r="AC87" s="120"/>
      <c r="AD87" s="120"/>
      <c r="AE87" s="120"/>
      <c r="AF87" s="120"/>
      <c r="AG87" s="120"/>
      <c r="AH87" s="120"/>
      <c r="AI87" s="120"/>
      <c r="AJ87" s="120"/>
      <c r="AK87" s="120"/>
      <c r="AL87" s="120"/>
      <c r="AM87" s="120"/>
      <c r="AN87" s="120"/>
      <c r="AO87" s="120"/>
      <c r="AP87" s="120"/>
      <c r="AQ87" s="120"/>
      <c r="AR87" s="120"/>
      <c r="AS87" s="120"/>
      <c r="AT87" s="120"/>
      <c r="AU87" s="120"/>
      <c r="AV87" s="120"/>
      <c r="AW87" s="120"/>
      <c r="AX87" s="120"/>
    </row>
    <row r="88" spans="1:50" outlineLevel="1">
      <c r="A88" s="121">
        <v>38</v>
      </c>
      <c r="B88" s="125" t="s">
        <v>251</v>
      </c>
      <c r="C88" s="154" t="s">
        <v>252</v>
      </c>
      <c r="D88" s="127" t="s">
        <v>173</v>
      </c>
      <c r="E88" s="130">
        <v>100.0243</v>
      </c>
      <c r="F88" s="133"/>
      <c r="G88" s="134">
        <f>ROUND(E88*F88,2)</f>
        <v>0</v>
      </c>
      <c r="H88" s="134">
        <v>0</v>
      </c>
      <c r="I88" s="134">
        <f>ROUND(E88*H88,5)</f>
        <v>0</v>
      </c>
      <c r="J88" s="134">
        <v>0</v>
      </c>
      <c r="K88" s="134">
        <f>ROUND(E88*J88,5)</f>
        <v>0</v>
      </c>
      <c r="L88" s="120"/>
      <c r="M88" s="120"/>
      <c r="N88" s="120"/>
      <c r="O88" s="120"/>
      <c r="P88" s="120"/>
      <c r="Q88" s="120"/>
      <c r="R88" s="120"/>
      <c r="S88" s="120"/>
      <c r="T88" s="120"/>
      <c r="U88" s="120" t="s">
        <v>136</v>
      </c>
      <c r="V88" s="120"/>
      <c r="W88" s="120"/>
      <c r="X88" s="120"/>
      <c r="Y88" s="120"/>
      <c r="Z88" s="120"/>
      <c r="AA88" s="120"/>
      <c r="AB88" s="120"/>
      <c r="AC88" s="120"/>
      <c r="AD88" s="120"/>
      <c r="AE88" s="120"/>
      <c r="AF88" s="120"/>
      <c r="AG88" s="120"/>
      <c r="AH88" s="120"/>
      <c r="AI88" s="120"/>
      <c r="AJ88" s="120"/>
      <c r="AK88" s="120"/>
      <c r="AL88" s="120"/>
      <c r="AM88" s="120"/>
      <c r="AN88" s="120"/>
      <c r="AO88" s="120"/>
      <c r="AP88" s="120"/>
      <c r="AQ88" s="120"/>
      <c r="AR88" s="120"/>
      <c r="AS88" s="120"/>
      <c r="AT88" s="120"/>
      <c r="AU88" s="120"/>
      <c r="AV88" s="120"/>
      <c r="AW88" s="120"/>
      <c r="AX88" s="120"/>
    </row>
    <row r="89" spans="1:50" outlineLevel="1">
      <c r="A89" s="121">
        <v>39</v>
      </c>
      <c r="B89" s="125" t="s">
        <v>253</v>
      </c>
      <c r="C89" s="154" t="s">
        <v>254</v>
      </c>
      <c r="D89" s="127" t="s">
        <v>255</v>
      </c>
      <c r="E89" s="130">
        <v>1.1533</v>
      </c>
      <c r="F89" s="133"/>
      <c r="G89" s="134">
        <f>ROUND(E89*F89,2)</f>
        <v>0</v>
      </c>
      <c r="H89" s="134">
        <v>1.02871</v>
      </c>
      <c r="I89" s="134">
        <f>ROUND(E89*H89,5)</f>
        <v>1.18641</v>
      </c>
      <c r="J89" s="134">
        <v>0</v>
      </c>
      <c r="K89" s="134">
        <f>ROUND(E89*J89,5)</f>
        <v>0</v>
      </c>
      <c r="L89" s="120"/>
      <c r="M89" s="120"/>
      <c r="N89" s="120"/>
      <c r="O89" s="120"/>
      <c r="P89" s="120"/>
      <c r="Q89" s="120"/>
      <c r="R89" s="120"/>
      <c r="S89" s="120"/>
      <c r="T89" s="120"/>
      <c r="U89" s="120" t="s">
        <v>136</v>
      </c>
      <c r="V89" s="120"/>
      <c r="W89" s="120"/>
      <c r="X89" s="120"/>
      <c r="Y89" s="120"/>
      <c r="Z89" s="120"/>
      <c r="AA89" s="120"/>
      <c r="AB89" s="120"/>
      <c r="AC89" s="120"/>
      <c r="AD89" s="120"/>
      <c r="AE89" s="120"/>
      <c r="AF89" s="120"/>
      <c r="AG89" s="120"/>
      <c r="AH89" s="120"/>
      <c r="AI89" s="120"/>
      <c r="AJ89" s="120"/>
      <c r="AK89" s="120"/>
      <c r="AL89" s="120"/>
      <c r="AM89" s="120"/>
      <c r="AN89" s="120"/>
      <c r="AO89" s="120"/>
      <c r="AP89" s="120"/>
      <c r="AQ89" s="120"/>
      <c r="AR89" s="120"/>
      <c r="AS89" s="120"/>
      <c r="AT89" s="120"/>
      <c r="AU89" s="120"/>
      <c r="AV89" s="120"/>
      <c r="AW89" s="120"/>
      <c r="AX89" s="120"/>
    </row>
    <row r="90" spans="1:50" outlineLevel="1">
      <c r="A90" s="121"/>
      <c r="B90" s="125"/>
      <c r="C90" s="155" t="s">
        <v>256</v>
      </c>
      <c r="D90" s="128"/>
      <c r="E90" s="131">
        <v>1.1533</v>
      </c>
      <c r="F90" s="134"/>
      <c r="G90" s="134"/>
      <c r="H90" s="134"/>
      <c r="I90" s="134"/>
      <c r="J90" s="134"/>
      <c r="K90" s="134"/>
      <c r="L90" s="120"/>
      <c r="M90" s="120"/>
      <c r="N90" s="120"/>
      <c r="O90" s="120"/>
      <c r="P90" s="120"/>
      <c r="Q90" s="120"/>
      <c r="R90" s="120"/>
      <c r="S90" s="120"/>
      <c r="T90" s="120"/>
      <c r="U90" s="120" t="s">
        <v>138</v>
      </c>
      <c r="V90" s="120">
        <v>0</v>
      </c>
      <c r="W90" s="120"/>
      <c r="X90" s="120"/>
      <c r="Y90" s="120"/>
      <c r="Z90" s="120"/>
      <c r="AA90" s="120"/>
      <c r="AB90" s="120"/>
      <c r="AC90" s="120"/>
      <c r="AD90" s="120"/>
      <c r="AE90" s="120"/>
      <c r="AF90" s="120"/>
      <c r="AG90" s="120"/>
      <c r="AH90" s="120"/>
      <c r="AI90" s="120"/>
      <c r="AJ90" s="120"/>
      <c r="AK90" s="120"/>
      <c r="AL90" s="120"/>
      <c r="AM90" s="120"/>
      <c r="AN90" s="120"/>
      <c r="AO90" s="120"/>
      <c r="AP90" s="120"/>
      <c r="AQ90" s="120"/>
      <c r="AR90" s="120"/>
      <c r="AS90" s="120"/>
      <c r="AT90" s="120"/>
      <c r="AU90" s="120"/>
      <c r="AV90" s="120"/>
      <c r="AW90" s="120"/>
      <c r="AX90" s="120"/>
    </row>
    <row r="91" spans="1:50" ht="22.5" outlineLevel="1">
      <c r="A91" s="121">
        <v>40</v>
      </c>
      <c r="B91" s="125" t="s">
        <v>257</v>
      </c>
      <c r="C91" s="154" t="s">
        <v>258</v>
      </c>
      <c r="D91" s="127" t="s">
        <v>255</v>
      </c>
      <c r="E91" s="130">
        <v>0.24179999999999999</v>
      </c>
      <c r="F91" s="133"/>
      <c r="G91" s="134">
        <f>ROUND(E91*F91,2)</f>
        <v>0</v>
      </c>
      <c r="H91" s="134">
        <v>1.221E-2</v>
      </c>
      <c r="I91" s="134">
        <f>ROUND(E91*H91,5)</f>
        <v>2.9499999999999999E-3</v>
      </c>
      <c r="J91" s="134">
        <v>0</v>
      </c>
      <c r="K91" s="134">
        <f>ROUND(E91*J91,5)</f>
        <v>0</v>
      </c>
      <c r="L91" s="120"/>
      <c r="M91" s="120"/>
      <c r="N91" s="120"/>
      <c r="O91" s="120"/>
      <c r="P91" s="120"/>
      <c r="Q91" s="120"/>
      <c r="R91" s="120"/>
      <c r="S91" s="120"/>
      <c r="T91" s="120"/>
      <c r="U91" s="120" t="s">
        <v>136</v>
      </c>
      <c r="V91" s="120"/>
      <c r="W91" s="120"/>
      <c r="X91" s="120"/>
      <c r="Y91" s="120"/>
      <c r="Z91" s="120"/>
      <c r="AA91" s="120"/>
      <c r="AB91" s="120"/>
      <c r="AC91" s="120"/>
      <c r="AD91" s="120"/>
      <c r="AE91" s="120"/>
      <c r="AF91" s="120"/>
      <c r="AG91" s="120"/>
      <c r="AH91" s="120"/>
      <c r="AI91" s="120"/>
      <c r="AJ91" s="120"/>
      <c r="AK91" s="120"/>
      <c r="AL91" s="120"/>
      <c r="AM91" s="120"/>
      <c r="AN91" s="120"/>
      <c r="AO91" s="120"/>
      <c r="AP91" s="120"/>
      <c r="AQ91" s="120"/>
      <c r="AR91" s="120"/>
      <c r="AS91" s="120"/>
      <c r="AT91" s="120"/>
      <c r="AU91" s="120"/>
      <c r="AV91" s="120"/>
      <c r="AW91" s="120"/>
      <c r="AX91" s="120"/>
    </row>
    <row r="92" spans="1:50" ht="22.5" outlineLevel="1">
      <c r="A92" s="121"/>
      <c r="B92" s="125"/>
      <c r="C92" s="155" t="s">
        <v>259</v>
      </c>
      <c r="D92" s="128"/>
      <c r="E92" s="131">
        <v>0.24179999999999999</v>
      </c>
      <c r="F92" s="134"/>
      <c r="G92" s="134"/>
      <c r="H92" s="134"/>
      <c r="I92" s="134"/>
      <c r="J92" s="134"/>
      <c r="K92" s="134"/>
      <c r="L92" s="120"/>
      <c r="M92" s="120"/>
      <c r="N92" s="120"/>
      <c r="O92" s="120"/>
      <c r="P92" s="120"/>
      <c r="Q92" s="120"/>
      <c r="R92" s="120"/>
      <c r="S92" s="120"/>
      <c r="T92" s="120"/>
      <c r="U92" s="120" t="s">
        <v>138</v>
      </c>
      <c r="V92" s="120">
        <v>0</v>
      </c>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20"/>
      <c r="AT92" s="120"/>
      <c r="AU92" s="120"/>
      <c r="AV92" s="120"/>
      <c r="AW92" s="120"/>
      <c r="AX92" s="120"/>
    </row>
    <row r="93" spans="1:50" ht="22.5" outlineLevel="1">
      <c r="A93" s="121">
        <v>41</v>
      </c>
      <c r="B93" s="125" t="s">
        <v>260</v>
      </c>
      <c r="C93" s="154" t="s">
        <v>261</v>
      </c>
      <c r="D93" s="127" t="s">
        <v>255</v>
      </c>
      <c r="E93" s="130">
        <v>0.27806999999999998</v>
      </c>
      <c r="F93" s="133"/>
      <c r="G93" s="134">
        <f>ROUND(E93*F93,2)</f>
        <v>0</v>
      </c>
      <c r="H93" s="134">
        <v>1</v>
      </c>
      <c r="I93" s="134">
        <f>ROUND(E93*H93,5)</f>
        <v>0.27806999999999998</v>
      </c>
      <c r="J93" s="134">
        <v>0</v>
      </c>
      <c r="K93" s="134">
        <f>ROUND(E93*J93,5)</f>
        <v>0</v>
      </c>
      <c r="L93" s="120"/>
      <c r="M93" s="120"/>
      <c r="N93" s="120"/>
      <c r="O93" s="120"/>
      <c r="P93" s="120"/>
      <c r="Q93" s="120"/>
      <c r="R93" s="120"/>
      <c r="S93" s="120"/>
      <c r="T93" s="120"/>
      <c r="U93" s="120" t="s">
        <v>207</v>
      </c>
      <c r="V93" s="120"/>
      <c r="W93" s="120"/>
      <c r="X93" s="120"/>
      <c r="Y93" s="120"/>
      <c r="Z93" s="120"/>
      <c r="AA93" s="120"/>
      <c r="AB93" s="120"/>
      <c r="AC93" s="120"/>
      <c r="AD93" s="120"/>
      <c r="AE93" s="120"/>
      <c r="AF93" s="120"/>
      <c r="AG93" s="120"/>
      <c r="AH93" s="120"/>
      <c r="AI93" s="120"/>
      <c r="AJ93" s="120"/>
      <c r="AK93" s="120"/>
      <c r="AL93" s="120"/>
      <c r="AM93" s="120"/>
      <c r="AN93" s="120"/>
      <c r="AO93" s="120"/>
      <c r="AP93" s="120"/>
      <c r="AQ93" s="120"/>
      <c r="AR93" s="120"/>
      <c r="AS93" s="120"/>
      <c r="AT93" s="120"/>
      <c r="AU93" s="120"/>
      <c r="AV93" s="120"/>
      <c r="AW93" s="120"/>
      <c r="AX93" s="120"/>
    </row>
    <row r="94" spans="1:50" ht="22.5" outlineLevel="1">
      <c r="A94" s="121"/>
      <c r="B94" s="125"/>
      <c r="C94" s="155" t="s">
        <v>262</v>
      </c>
      <c r="D94" s="128"/>
      <c r="E94" s="131">
        <v>0.27806999999999998</v>
      </c>
      <c r="F94" s="134"/>
      <c r="G94" s="134"/>
      <c r="H94" s="134"/>
      <c r="I94" s="134"/>
      <c r="J94" s="134"/>
      <c r="K94" s="134"/>
      <c r="L94" s="120"/>
      <c r="M94" s="120"/>
      <c r="N94" s="120"/>
      <c r="O94" s="120"/>
      <c r="P94" s="120"/>
      <c r="Q94" s="120"/>
      <c r="R94" s="120"/>
      <c r="S94" s="120"/>
      <c r="T94" s="120"/>
      <c r="U94" s="120" t="s">
        <v>138</v>
      </c>
      <c r="V94" s="120">
        <v>0</v>
      </c>
      <c r="W94" s="120"/>
      <c r="X94" s="120"/>
      <c r="Y94" s="120"/>
      <c r="Z94" s="120"/>
      <c r="AA94" s="120"/>
      <c r="AB94" s="120"/>
      <c r="AC94" s="120"/>
      <c r="AD94" s="120"/>
      <c r="AE94" s="120"/>
      <c r="AF94" s="120"/>
      <c r="AG94" s="120"/>
      <c r="AH94" s="120"/>
      <c r="AI94" s="120"/>
      <c r="AJ94" s="120"/>
      <c r="AK94" s="120"/>
      <c r="AL94" s="120"/>
      <c r="AM94" s="120"/>
      <c r="AN94" s="120"/>
      <c r="AO94" s="120"/>
      <c r="AP94" s="120"/>
      <c r="AQ94" s="120"/>
      <c r="AR94" s="120"/>
      <c r="AS94" s="120"/>
      <c r="AT94" s="120"/>
      <c r="AU94" s="120"/>
      <c r="AV94" s="120"/>
      <c r="AW94" s="120"/>
      <c r="AX94" s="120"/>
    </row>
    <row r="95" spans="1:50" ht="22.5" outlineLevel="1">
      <c r="A95" s="121">
        <v>42</v>
      </c>
      <c r="B95" s="125" t="s">
        <v>263</v>
      </c>
      <c r="C95" s="154" t="s">
        <v>264</v>
      </c>
      <c r="D95" s="127" t="s">
        <v>173</v>
      </c>
      <c r="E95" s="130">
        <v>2.544</v>
      </c>
      <c r="F95" s="133"/>
      <c r="G95" s="134">
        <f>ROUND(E95*F95,2)</f>
        <v>0</v>
      </c>
      <c r="H95" s="134">
        <v>0.16189999999999999</v>
      </c>
      <c r="I95" s="134">
        <f>ROUND(E95*H95,5)</f>
        <v>0.41187000000000001</v>
      </c>
      <c r="J95" s="134">
        <v>0</v>
      </c>
      <c r="K95" s="134">
        <f>ROUND(E95*J95,5)</f>
        <v>0</v>
      </c>
      <c r="L95" s="120"/>
      <c r="M95" s="120"/>
      <c r="N95" s="120"/>
      <c r="O95" s="120"/>
      <c r="P95" s="120"/>
      <c r="Q95" s="120"/>
      <c r="R95" s="120"/>
      <c r="S95" s="120"/>
      <c r="T95" s="120"/>
      <c r="U95" s="120" t="s">
        <v>136</v>
      </c>
      <c r="V95" s="120"/>
      <c r="W95" s="120"/>
      <c r="X95" s="120"/>
      <c r="Y95" s="120"/>
      <c r="Z95" s="120"/>
      <c r="AA95" s="120"/>
      <c r="AB95" s="120"/>
      <c r="AC95" s="120"/>
      <c r="AD95" s="120"/>
      <c r="AE95" s="120"/>
      <c r="AF95" s="120"/>
      <c r="AG95" s="120"/>
      <c r="AH95" s="120"/>
      <c r="AI95" s="120"/>
      <c r="AJ95" s="120"/>
      <c r="AK95" s="120"/>
      <c r="AL95" s="120"/>
      <c r="AM95" s="120"/>
      <c r="AN95" s="120"/>
      <c r="AO95" s="120"/>
      <c r="AP95" s="120"/>
      <c r="AQ95" s="120"/>
      <c r="AR95" s="120"/>
      <c r="AS95" s="120"/>
      <c r="AT95" s="120"/>
      <c r="AU95" s="120"/>
      <c r="AV95" s="120"/>
      <c r="AW95" s="120"/>
      <c r="AX95" s="120"/>
    </row>
    <row r="96" spans="1:50" ht="22.5" outlineLevel="1">
      <c r="A96" s="121"/>
      <c r="B96" s="125"/>
      <c r="C96" s="155" t="s">
        <v>265</v>
      </c>
      <c r="D96" s="128"/>
      <c r="E96" s="131">
        <v>2.544</v>
      </c>
      <c r="F96" s="134"/>
      <c r="G96" s="134"/>
      <c r="H96" s="134"/>
      <c r="I96" s="134"/>
      <c r="J96" s="134"/>
      <c r="K96" s="134"/>
      <c r="L96" s="120"/>
      <c r="M96" s="120"/>
      <c r="N96" s="120"/>
      <c r="O96" s="120"/>
      <c r="P96" s="120"/>
      <c r="Q96" s="120"/>
      <c r="R96" s="120"/>
      <c r="S96" s="120"/>
      <c r="T96" s="120"/>
      <c r="U96" s="120" t="s">
        <v>138</v>
      </c>
      <c r="V96" s="120">
        <v>0</v>
      </c>
      <c r="W96" s="120"/>
      <c r="X96" s="120"/>
      <c r="Y96" s="120"/>
      <c r="Z96" s="120"/>
      <c r="AA96" s="120"/>
      <c r="AB96" s="120"/>
      <c r="AC96" s="120"/>
      <c r="AD96" s="120"/>
      <c r="AE96" s="120"/>
      <c r="AF96" s="120"/>
      <c r="AG96" s="120"/>
      <c r="AH96" s="120"/>
      <c r="AI96" s="120"/>
      <c r="AJ96" s="120"/>
      <c r="AK96" s="120"/>
      <c r="AL96" s="120"/>
      <c r="AM96" s="120"/>
      <c r="AN96" s="120"/>
      <c r="AO96" s="120"/>
      <c r="AP96" s="120"/>
      <c r="AQ96" s="120"/>
      <c r="AR96" s="120"/>
      <c r="AS96" s="120"/>
      <c r="AT96" s="120"/>
      <c r="AU96" s="120"/>
      <c r="AV96" s="120"/>
      <c r="AW96" s="120"/>
      <c r="AX96" s="120"/>
    </row>
    <row r="97" spans="1:50" outlineLevel="1">
      <c r="A97" s="121">
        <v>43</v>
      </c>
      <c r="B97" s="125" t="s">
        <v>266</v>
      </c>
      <c r="C97" s="154" t="s">
        <v>267</v>
      </c>
      <c r="D97" s="127" t="s">
        <v>255</v>
      </c>
      <c r="E97" s="130">
        <v>0.19162000000000001</v>
      </c>
      <c r="F97" s="133"/>
      <c r="G97" s="134">
        <f>ROUND(E97*F97,2)</f>
        <v>0</v>
      </c>
      <c r="H97" s="134">
        <v>1.7090000000000001E-2</v>
      </c>
      <c r="I97" s="134">
        <f>ROUND(E97*H97,5)</f>
        <v>3.2699999999999999E-3</v>
      </c>
      <c r="J97" s="134">
        <v>0</v>
      </c>
      <c r="K97" s="134">
        <f>ROUND(E97*J97,5)</f>
        <v>0</v>
      </c>
      <c r="L97" s="120"/>
      <c r="M97" s="120"/>
      <c r="N97" s="120"/>
      <c r="O97" s="120"/>
      <c r="P97" s="120"/>
      <c r="Q97" s="120"/>
      <c r="R97" s="120"/>
      <c r="S97" s="120"/>
      <c r="T97" s="120"/>
      <c r="U97" s="120" t="s">
        <v>136</v>
      </c>
      <c r="V97" s="120"/>
      <c r="W97" s="120"/>
      <c r="X97" s="120"/>
      <c r="Y97" s="120"/>
      <c r="Z97" s="120"/>
      <c r="AA97" s="120"/>
      <c r="AB97" s="120"/>
      <c r="AC97" s="120"/>
      <c r="AD97" s="120"/>
      <c r="AE97" s="120"/>
      <c r="AF97" s="120"/>
      <c r="AG97" s="120"/>
      <c r="AH97" s="120"/>
      <c r="AI97" s="120"/>
      <c r="AJ97" s="120"/>
      <c r="AK97" s="120"/>
      <c r="AL97" s="120"/>
      <c r="AM97" s="120"/>
      <c r="AN97" s="120"/>
      <c r="AO97" s="120"/>
      <c r="AP97" s="120"/>
      <c r="AQ97" s="120"/>
      <c r="AR97" s="120"/>
      <c r="AS97" s="120"/>
      <c r="AT97" s="120"/>
      <c r="AU97" s="120"/>
      <c r="AV97" s="120"/>
      <c r="AW97" s="120"/>
      <c r="AX97" s="120"/>
    </row>
    <row r="98" spans="1:50" outlineLevel="1">
      <c r="A98" s="121"/>
      <c r="B98" s="125"/>
      <c r="C98" s="155" t="s">
        <v>268</v>
      </c>
      <c r="D98" s="128"/>
      <c r="E98" s="131">
        <v>0.10050000000000001</v>
      </c>
      <c r="F98" s="134"/>
      <c r="G98" s="134"/>
      <c r="H98" s="134"/>
      <c r="I98" s="134"/>
      <c r="J98" s="134"/>
      <c r="K98" s="134"/>
      <c r="L98" s="120"/>
      <c r="M98" s="120"/>
      <c r="N98" s="120"/>
      <c r="O98" s="120"/>
      <c r="P98" s="120"/>
      <c r="Q98" s="120"/>
      <c r="R98" s="120"/>
      <c r="S98" s="120"/>
      <c r="T98" s="120"/>
      <c r="U98" s="120" t="s">
        <v>138</v>
      </c>
      <c r="V98" s="120">
        <v>0</v>
      </c>
      <c r="W98" s="120"/>
      <c r="X98" s="120"/>
      <c r="Y98" s="120"/>
      <c r="Z98" s="120"/>
      <c r="AA98" s="120"/>
      <c r="AB98" s="120"/>
      <c r="AC98" s="120"/>
      <c r="AD98" s="120"/>
      <c r="AE98" s="120"/>
      <c r="AF98" s="120"/>
      <c r="AG98" s="120"/>
      <c r="AH98" s="120"/>
      <c r="AI98" s="120"/>
      <c r="AJ98" s="120"/>
      <c r="AK98" s="120"/>
      <c r="AL98" s="120"/>
      <c r="AM98" s="120"/>
      <c r="AN98" s="120"/>
      <c r="AO98" s="120"/>
      <c r="AP98" s="120"/>
      <c r="AQ98" s="120"/>
      <c r="AR98" s="120"/>
      <c r="AS98" s="120"/>
      <c r="AT98" s="120"/>
      <c r="AU98" s="120"/>
      <c r="AV98" s="120"/>
      <c r="AW98" s="120"/>
      <c r="AX98" s="120"/>
    </row>
    <row r="99" spans="1:50" outlineLevel="1">
      <c r="A99" s="121"/>
      <c r="B99" s="125"/>
      <c r="C99" s="155" t="s">
        <v>269</v>
      </c>
      <c r="D99" s="128"/>
      <c r="E99" s="131">
        <v>9.1120000000000007E-2</v>
      </c>
      <c r="F99" s="134"/>
      <c r="G99" s="134"/>
      <c r="H99" s="134"/>
      <c r="I99" s="134"/>
      <c r="J99" s="134"/>
      <c r="K99" s="134"/>
      <c r="L99" s="120"/>
      <c r="M99" s="120"/>
      <c r="N99" s="120"/>
      <c r="O99" s="120"/>
      <c r="P99" s="120"/>
      <c r="Q99" s="120"/>
      <c r="R99" s="120"/>
      <c r="S99" s="120"/>
      <c r="T99" s="120"/>
      <c r="U99" s="120" t="s">
        <v>138</v>
      </c>
      <c r="V99" s="120">
        <v>0</v>
      </c>
      <c r="W99" s="120"/>
      <c r="X99" s="120"/>
      <c r="Y99" s="120"/>
      <c r="Z99" s="120"/>
      <c r="AA99" s="120"/>
      <c r="AB99" s="120"/>
      <c r="AC99" s="120"/>
      <c r="AD99" s="120"/>
      <c r="AE99" s="120"/>
      <c r="AF99" s="120"/>
      <c r="AG99" s="120"/>
      <c r="AH99" s="120"/>
      <c r="AI99" s="120"/>
      <c r="AJ99" s="120"/>
      <c r="AK99" s="120"/>
      <c r="AL99" s="120"/>
      <c r="AM99" s="120"/>
      <c r="AN99" s="120"/>
      <c r="AO99" s="120"/>
      <c r="AP99" s="120"/>
      <c r="AQ99" s="120"/>
      <c r="AR99" s="120"/>
      <c r="AS99" s="120"/>
      <c r="AT99" s="120"/>
      <c r="AU99" s="120"/>
      <c r="AV99" s="120"/>
      <c r="AW99" s="120"/>
      <c r="AX99" s="120"/>
    </row>
    <row r="100" spans="1:50" ht="22.5" outlineLevel="1">
      <c r="A100" s="121">
        <v>44</v>
      </c>
      <c r="B100" s="125" t="s">
        <v>270</v>
      </c>
      <c r="C100" s="154" t="s">
        <v>271</v>
      </c>
      <c r="D100" s="127" t="s">
        <v>255</v>
      </c>
      <c r="E100" s="130">
        <v>0.220363</v>
      </c>
      <c r="F100" s="133"/>
      <c r="G100" s="134">
        <f>ROUND(E100*F100,2)</f>
        <v>0</v>
      </c>
      <c r="H100" s="134">
        <v>1</v>
      </c>
      <c r="I100" s="134">
        <f>ROUND(E100*H100,5)</f>
        <v>0.22036</v>
      </c>
      <c r="J100" s="134">
        <v>0</v>
      </c>
      <c r="K100" s="134">
        <f>ROUND(E100*J100,5)</f>
        <v>0</v>
      </c>
      <c r="L100" s="120"/>
      <c r="M100" s="120"/>
      <c r="N100" s="120"/>
      <c r="O100" s="120"/>
      <c r="P100" s="120"/>
      <c r="Q100" s="120"/>
      <c r="R100" s="120"/>
      <c r="S100" s="120"/>
      <c r="T100" s="120"/>
      <c r="U100" s="120" t="s">
        <v>207</v>
      </c>
      <c r="V100" s="120"/>
      <c r="W100" s="120"/>
      <c r="X100" s="120"/>
      <c r="Y100" s="120"/>
      <c r="Z100" s="120"/>
      <c r="AA100" s="120"/>
      <c r="AB100" s="120"/>
      <c r="AC100" s="120"/>
      <c r="AD100" s="120"/>
      <c r="AE100" s="120"/>
      <c r="AF100" s="120"/>
      <c r="AG100" s="120"/>
      <c r="AH100" s="120"/>
      <c r="AI100" s="120"/>
      <c r="AJ100" s="120"/>
      <c r="AK100" s="120"/>
      <c r="AL100" s="120"/>
      <c r="AM100" s="120"/>
      <c r="AN100" s="120"/>
      <c r="AO100" s="120"/>
      <c r="AP100" s="120"/>
      <c r="AQ100" s="120"/>
      <c r="AR100" s="120"/>
      <c r="AS100" s="120"/>
      <c r="AT100" s="120"/>
      <c r="AU100" s="120"/>
      <c r="AV100" s="120"/>
      <c r="AW100" s="120"/>
      <c r="AX100" s="120"/>
    </row>
    <row r="101" spans="1:50" outlineLevel="1">
      <c r="A101" s="121"/>
      <c r="B101" s="125"/>
      <c r="C101" s="155" t="s">
        <v>272</v>
      </c>
      <c r="D101" s="128"/>
      <c r="E101" s="131">
        <v>0.115575</v>
      </c>
      <c r="F101" s="134"/>
      <c r="G101" s="134"/>
      <c r="H101" s="134"/>
      <c r="I101" s="134"/>
      <c r="J101" s="134"/>
      <c r="K101" s="134"/>
      <c r="L101" s="120"/>
      <c r="M101" s="120"/>
      <c r="N101" s="120"/>
      <c r="O101" s="120"/>
      <c r="P101" s="120"/>
      <c r="Q101" s="120"/>
      <c r="R101" s="120"/>
      <c r="S101" s="120"/>
      <c r="T101" s="120"/>
      <c r="U101" s="120" t="s">
        <v>138</v>
      </c>
      <c r="V101" s="120">
        <v>0</v>
      </c>
      <c r="W101" s="120"/>
      <c r="X101" s="120"/>
      <c r="Y101" s="120"/>
      <c r="Z101" s="120"/>
      <c r="AA101" s="120"/>
      <c r="AB101" s="120"/>
      <c r="AC101" s="120"/>
      <c r="AD101" s="120"/>
      <c r="AE101" s="120"/>
      <c r="AF101" s="120"/>
      <c r="AG101" s="120"/>
      <c r="AH101" s="120"/>
      <c r="AI101" s="120"/>
      <c r="AJ101" s="120"/>
      <c r="AK101" s="120"/>
      <c r="AL101" s="120"/>
      <c r="AM101" s="120"/>
      <c r="AN101" s="120"/>
      <c r="AO101" s="120"/>
      <c r="AP101" s="120"/>
      <c r="AQ101" s="120"/>
      <c r="AR101" s="120"/>
      <c r="AS101" s="120"/>
      <c r="AT101" s="120"/>
      <c r="AU101" s="120"/>
      <c r="AV101" s="120"/>
      <c r="AW101" s="120"/>
      <c r="AX101" s="120"/>
    </row>
    <row r="102" spans="1:50" outlineLevel="1">
      <c r="A102" s="121"/>
      <c r="B102" s="125"/>
      <c r="C102" s="155" t="s">
        <v>273</v>
      </c>
      <c r="D102" s="128"/>
      <c r="E102" s="131">
        <v>0.10478800000000001</v>
      </c>
      <c r="F102" s="134"/>
      <c r="G102" s="134"/>
      <c r="H102" s="134"/>
      <c r="I102" s="134"/>
      <c r="J102" s="134"/>
      <c r="K102" s="134"/>
      <c r="L102" s="120"/>
      <c r="M102" s="120"/>
      <c r="N102" s="120"/>
      <c r="O102" s="120"/>
      <c r="P102" s="120"/>
      <c r="Q102" s="120"/>
      <c r="R102" s="120"/>
      <c r="S102" s="120"/>
      <c r="T102" s="120"/>
      <c r="U102" s="120" t="s">
        <v>138</v>
      </c>
      <c r="V102" s="120">
        <v>0</v>
      </c>
      <c r="W102" s="120"/>
      <c r="X102" s="120"/>
      <c r="Y102" s="120"/>
      <c r="Z102" s="120"/>
      <c r="AA102" s="120"/>
      <c r="AB102" s="120"/>
      <c r="AC102" s="120"/>
      <c r="AD102" s="120"/>
      <c r="AE102" s="120"/>
      <c r="AF102" s="120"/>
      <c r="AG102" s="120"/>
      <c r="AH102" s="120"/>
      <c r="AI102" s="120"/>
      <c r="AJ102" s="120"/>
      <c r="AK102" s="120"/>
      <c r="AL102" s="120"/>
      <c r="AM102" s="120"/>
      <c r="AN102" s="120"/>
      <c r="AO102" s="120"/>
      <c r="AP102" s="120"/>
      <c r="AQ102" s="120"/>
      <c r="AR102" s="120"/>
      <c r="AS102" s="120"/>
      <c r="AT102" s="120"/>
      <c r="AU102" s="120"/>
      <c r="AV102" s="120"/>
      <c r="AW102" s="120"/>
      <c r="AX102" s="120"/>
    </row>
    <row r="103" spans="1:50" ht="22.5" outlineLevel="1">
      <c r="A103" s="121">
        <v>45</v>
      </c>
      <c r="B103" s="125" t="s">
        <v>274</v>
      </c>
      <c r="C103" s="154" t="s">
        <v>275</v>
      </c>
      <c r="D103" s="127" t="s">
        <v>173</v>
      </c>
      <c r="E103" s="130">
        <v>2.17</v>
      </c>
      <c r="F103" s="133"/>
      <c r="G103" s="134">
        <f>ROUND(E103*F103,2)</f>
        <v>0</v>
      </c>
      <c r="H103" s="134">
        <v>0.1656</v>
      </c>
      <c r="I103" s="134">
        <f>ROUND(E103*H103,5)</f>
        <v>0.35935</v>
      </c>
      <c r="J103" s="134">
        <v>0</v>
      </c>
      <c r="K103" s="134">
        <f>ROUND(E103*J103,5)</f>
        <v>0</v>
      </c>
      <c r="L103" s="120"/>
      <c r="M103" s="120"/>
      <c r="N103" s="120"/>
      <c r="O103" s="120"/>
      <c r="P103" s="120"/>
      <c r="Q103" s="120"/>
      <c r="R103" s="120"/>
      <c r="S103" s="120"/>
      <c r="T103" s="120"/>
      <c r="U103" s="120" t="s">
        <v>136</v>
      </c>
      <c r="V103" s="120"/>
      <c r="W103" s="120"/>
      <c r="X103" s="120"/>
      <c r="Y103" s="120"/>
      <c r="Z103" s="120"/>
      <c r="AA103" s="120"/>
      <c r="AB103" s="120"/>
      <c r="AC103" s="120"/>
      <c r="AD103" s="120"/>
      <c r="AE103" s="120"/>
      <c r="AF103" s="120"/>
      <c r="AG103" s="120"/>
      <c r="AH103" s="120"/>
      <c r="AI103" s="120"/>
      <c r="AJ103" s="120"/>
      <c r="AK103" s="120"/>
      <c r="AL103" s="120"/>
      <c r="AM103" s="120"/>
      <c r="AN103" s="120"/>
      <c r="AO103" s="120"/>
      <c r="AP103" s="120"/>
      <c r="AQ103" s="120"/>
      <c r="AR103" s="120"/>
      <c r="AS103" s="120"/>
      <c r="AT103" s="120"/>
      <c r="AU103" s="120"/>
      <c r="AV103" s="120"/>
      <c r="AW103" s="120"/>
      <c r="AX103" s="120"/>
    </row>
    <row r="104" spans="1:50" outlineLevel="1">
      <c r="A104" s="121"/>
      <c r="B104" s="125"/>
      <c r="C104" s="155" t="s">
        <v>276</v>
      </c>
      <c r="D104" s="128"/>
      <c r="E104" s="131">
        <v>1.1339999999999999</v>
      </c>
      <c r="F104" s="134"/>
      <c r="G104" s="134"/>
      <c r="H104" s="134"/>
      <c r="I104" s="134"/>
      <c r="J104" s="134"/>
      <c r="K104" s="134"/>
      <c r="L104" s="120"/>
      <c r="M104" s="120"/>
      <c r="N104" s="120"/>
      <c r="O104" s="120"/>
      <c r="P104" s="120"/>
      <c r="Q104" s="120"/>
      <c r="R104" s="120"/>
      <c r="S104" s="120"/>
      <c r="T104" s="120"/>
      <c r="U104" s="120" t="s">
        <v>138</v>
      </c>
      <c r="V104" s="120">
        <v>0</v>
      </c>
      <c r="W104" s="120"/>
      <c r="X104" s="120"/>
      <c r="Y104" s="120"/>
      <c r="Z104" s="120"/>
      <c r="AA104" s="120"/>
      <c r="AB104" s="120"/>
      <c r="AC104" s="120"/>
      <c r="AD104" s="120"/>
      <c r="AE104" s="120"/>
      <c r="AF104" s="120"/>
      <c r="AG104" s="120"/>
      <c r="AH104" s="120"/>
      <c r="AI104" s="120"/>
      <c r="AJ104" s="120"/>
      <c r="AK104" s="120"/>
      <c r="AL104" s="120"/>
      <c r="AM104" s="120"/>
      <c r="AN104" s="120"/>
      <c r="AO104" s="120"/>
      <c r="AP104" s="120"/>
      <c r="AQ104" s="120"/>
      <c r="AR104" s="120"/>
      <c r="AS104" s="120"/>
      <c r="AT104" s="120"/>
      <c r="AU104" s="120"/>
      <c r="AV104" s="120"/>
      <c r="AW104" s="120"/>
      <c r="AX104" s="120"/>
    </row>
    <row r="105" spans="1:50" outlineLevel="1">
      <c r="A105" s="121"/>
      <c r="B105" s="125"/>
      <c r="C105" s="155" t="s">
        <v>277</v>
      </c>
      <c r="D105" s="128"/>
      <c r="E105" s="131">
        <v>1.036</v>
      </c>
      <c r="F105" s="134"/>
      <c r="G105" s="134"/>
      <c r="H105" s="134"/>
      <c r="I105" s="134"/>
      <c r="J105" s="134"/>
      <c r="K105" s="134"/>
      <c r="L105" s="120"/>
      <c r="M105" s="120"/>
      <c r="N105" s="120"/>
      <c r="O105" s="120"/>
      <c r="P105" s="120"/>
      <c r="Q105" s="120"/>
      <c r="R105" s="120"/>
      <c r="S105" s="120"/>
      <c r="T105" s="120"/>
      <c r="U105" s="120" t="s">
        <v>138</v>
      </c>
      <c r="V105" s="120">
        <v>0</v>
      </c>
      <c r="W105" s="120"/>
      <c r="X105" s="120"/>
      <c r="Y105" s="120"/>
      <c r="Z105" s="120"/>
      <c r="AA105" s="120"/>
      <c r="AB105" s="120"/>
      <c r="AC105" s="120"/>
      <c r="AD105" s="120"/>
      <c r="AE105" s="120"/>
      <c r="AF105" s="120"/>
      <c r="AG105" s="120"/>
      <c r="AH105" s="120"/>
      <c r="AI105" s="120"/>
      <c r="AJ105" s="120"/>
      <c r="AK105" s="120"/>
      <c r="AL105" s="120"/>
      <c r="AM105" s="120"/>
      <c r="AN105" s="120"/>
      <c r="AO105" s="120"/>
      <c r="AP105" s="120"/>
      <c r="AQ105" s="120"/>
      <c r="AR105" s="120"/>
      <c r="AS105" s="120"/>
      <c r="AT105" s="120"/>
      <c r="AU105" s="120"/>
      <c r="AV105" s="120"/>
      <c r="AW105" s="120"/>
      <c r="AX105" s="120"/>
    </row>
    <row r="106" spans="1:50" ht="22.5" outlineLevel="1">
      <c r="A106" s="121">
        <v>46</v>
      </c>
      <c r="B106" s="125" t="s">
        <v>278</v>
      </c>
      <c r="C106" s="154" t="s">
        <v>279</v>
      </c>
      <c r="D106" s="127" t="s">
        <v>173</v>
      </c>
      <c r="E106" s="130">
        <v>6</v>
      </c>
      <c r="F106" s="133"/>
      <c r="G106" s="134">
        <f>ROUND(E106*F106,2)</f>
        <v>0</v>
      </c>
      <c r="H106" s="134">
        <v>3.6589999999999998E-2</v>
      </c>
      <c r="I106" s="134">
        <f>ROUND(E106*H106,5)</f>
        <v>0.21954000000000001</v>
      </c>
      <c r="J106" s="134">
        <v>0</v>
      </c>
      <c r="K106" s="134">
        <f>ROUND(E106*J106,5)</f>
        <v>0</v>
      </c>
      <c r="L106" s="120"/>
      <c r="M106" s="120"/>
      <c r="N106" s="120"/>
      <c r="O106" s="120"/>
      <c r="P106" s="120"/>
      <c r="Q106" s="120"/>
      <c r="R106" s="120"/>
      <c r="S106" s="120"/>
      <c r="T106" s="120"/>
      <c r="U106" s="120" t="s">
        <v>136</v>
      </c>
      <c r="V106" s="120"/>
      <c r="W106" s="120"/>
      <c r="X106" s="120"/>
      <c r="Y106" s="120"/>
      <c r="Z106" s="120"/>
      <c r="AA106" s="120"/>
      <c r="AB106" s="120"/>
      <c r="AC106" s="120"/>
      <c r="AD106" s="120"/>
      <c r="AE106" s="120"/>
      <c r="AF106" s="120"/>
      <c r="AG106" s="120"/>
      <c r="AH106" s="120"/>
      <c r="AI106" s="120"/>
      <c r="AJ106" s="120"/>
      <c r="AK106" s="120"/>
      <c r="AL106" s="120"/>
      <c r="AM106" s="120"/>
      <c r="AN106" s="120"/>
      <c r="AO106" s="120"/>
      <c r="AP106" s="120"/>
      <c r="AQ106" s="120"/>
      <c r="AR106" s="120"/>
      <c r="AS106" s="120"/>
      <c r="AT106" s="120"/>
      <c r="AU106" s="120"/>
      <c r="AV106" s="120"/>
      <c r="AW106" s="120"/>
      <c r="AX106" s="120"/>
    </row>
    <row r="107" spans="1:50" outlineLevel="1">
      <c r="A107" s="121"/>
      <c r="B107" s="125"/>
      <c r="C107" s="155" t="s">
        <v>280</v>
      </c>
      <c r="D107" s="128"/>
      <c r="E107" s="131">
        <v>6</v>
      </c>
      <c r="F107" s="134"/>
      <c r="G107" s="134"/>
      <c r="H107" s="134"/>
      <c r="I107" s="134"/>
      <c r="J107" s="134"/>
      <c r="K107" s="134"/>
      <c r="L107" s="120"/>
      <c r="M107" s="120"/>
      <c r="N107" s="120"/>
      <c r="O107" s="120"/>
      <c r="P107" s="120"/>
      <c r="Q107" s="120"/>
      <c r="R107" s="120"/>
      <c r="S107" s="120"/>
      <c r="T107" s="120"/>
      <c r="U107" s="120" t="s">
        <v>138</v>
      </c>
      <c r="V107" s="120">
        <v>0</v>
      </c>
      <c r="W107" s="120"/>
      <c r="X107" s="120"/>
      <c r="Y107" s="120"/>
      <c r="Z107" s="120"/>
      <c r="AA107" s="120"/>
      <c r="AB107" s="120"/>
      <c r="AC107" s="120"/>
      <c r="AD107" s="120"/>
      <c r="AE107" s="120"/>
      <c r="AF107" s="120"/>
      <c r="AG107" s="120"/>
      <c r="AH107" s="120"/>
      <c r="AI107" s="120"/>
      <c r="AJ107" s="120"/>
      <c r="AK107" s="120"/>
      <c r="AL107" s="120"/>
      <c r="AM107" s="120"/>
      <c r="AN107" s="120"/>
      <c r="AO107" s="120"/>
      <c r="AP107" s="120"/>
      <c r="AQ107" s="120"/>
      <c r="AR107" s="120"/>
      <c r="AS107" s="120"/>
      <c r="AT107" s="120"/>
      <c r="AU107" s="120"/>
      <c r="AV107" s="120"/>
      <c r="AW107" s="120"/>
      <c r="AX107" s="120"/>
    </row>
    <row r="108" spans="1:50">
      <c r="A108" s="122" t="s">
        <v>131</v>
      </c>
      <c r="B108" s="126" t="s">
        <v>59</v>
      </c>
      <c r="C108" s="156" t="s">
        <v>60</v>
      </c>
      <c r="D108" s="129"/>
      <c r="E108" s="132"/>
      <c r="F108" s="135"/>
      <c r="G108" s="135">
        <f>SUM(G109:G167)</f>
        <v>0</v>
      </c>
      <c r="H108" s="135"/>
      <c r="I108" s="135">
        <f>SUM(I109:I167)</f>
        <v>249.76442</v>
      </c>
      <c r="J108" s="135"/>
      <c r="K108" s="135">
        <f>SUM(K109:K167)</f>
        <v>0</v>
      </c>
      <c r="U108" t="s">
        <v>132</v>
      </c>
    </row>
    <row r="109" spans="1:50" outlineLevel="1">
      <c r="A109" s="121">
        <v>47</v>
      </c>
      <c r="B109" s="125" t="s">
        <v>281</v>
      </c>
      <c r="C109" s="154" t="s">
        <v>1297</v>
      </c>
      <c r="D109" s="127" t="s">
        <v>173</v>
      </c>
      <c r="E109" s="130">
        <v>187.38</v>
      </c>
      <c r="F109" s="133"/>
      <c r="G109" s="134">
        <f>ROUND(E109*F109,2)</f>
        <v>0</v>
      </c>
      <c r="H109" s="134">
        <v>0.42838999999999999</v>
      </c>
      <c r="I109" s="134">
        <f>ROUND(E109*H109,5)</f>
        <v>80.271720000000002</v>
      </c>
      <c r="J109" s="134">
        <v>0</v>
      </c>
      <c r="K109" s="134">
        <f>ROUND(E109*J109,5)</f>
        <v>0</v>
      </c>
      <c r="L109" s="120"/>
      <c r="M109" s="120"/>
      <c r="N109" s="120"/>
      <c r="O109" s="120"/>
      <c r="P109" s="120"/>
      <c r="Q109" s="120"/>
      <c r="R109" s="120"/>
      <c r="S109" s="120"/>
      <c r="T109" s="120"/>
      <c r="U109" s="120" t="s">
        <v>212</v>
      </c>
      <c r="V109" s="120"/>
      <c r="W109" s="120"/>
      <c r="X109" s="120"/>
      <c r="Y109" s="120"/>
      <c r="Z109" s="120"/>
      <c r="AA109" s="120"/>
      <c r="AB109" s="120"/>
      <c r="AC109" s="120"/>
      <c r="AD109" s="120"/>
      <c r="AE109" s="120"/>
      <c r="AF109" s="120"/>
      <c r="AG109" s="120"/>
      <c r="AH109" s="120"/>
      <c r="AI109" s="120"/>
      <c r="AJ109" s="120"/>
      <c r="AK109" s="120"/>
      <c r="AL109" s="120"/>
      <c r="AM109" s="120"/>
      <c r="AN109" s="120"/>
      <c r="AO109" s="120"/>
      <c r="AP109" s="120"/>
      <c r="AQ109" s="120"/>
      <c r="AR109" s="120"/>
      <c r="AS109" s="120"/>
      <c r="AT109" s="120"/>
      <c r="AU109" s="120"/>
      <c r="AV109" s="120"/>
      <c r="AW109" s="120"/>
      <c r="AX109" s="120"/>
    </row>
    <row r="110" spans="1:50" outlineLevel="1">
      <c r="A110" s="121"/>
      <c r="B110" s="125"/>
      <c r="C110" s="155" t="s">
        <v>282</v>
      </c>
      <c r="D110" s="128"/>
      <c r="E110" s="131">
        <v>187.38</v>
      </c>
      <c r="F110" s="134"/>
      <c r="G110" s="134"/>
      <c r="H110" s="134"/>
      <c r="I110" s="134"/>
      <c r="J110" s="134"/>
      <c r="K110" s="134"/>
      <c r="L110" s="120"/>
      <c r="M110" s="120"/>
      <c r="N110" s="120"/>
      <c r="O110" s="120"/>
      <c r="P110" s="120"/>
      <c r="Q110" s="120"/>
      <c r="R110" s="120"/>
      <c r="S110" s="120"/>
      <c r="T110" s="120"/>
      <c r="U110" s="120" t="s">
        <v>138</v>
      </c>
      <c r="V110" s="120">
        <v>0</v>
      </c>
      <c r="W110" s="120"/>
      <c r="X110" s="120"/>
      <c r="Y110" s="120"/>
      <c r="Z110" s="120"/>
      <c r="AA110" s="120"/>
      <c r="AB110" s="120"/>
      <c r="AC110" s="120"/>
      <c r="AD110" s="120"/>
      <c r="AE110" s="120"/>
      <c r="AF110" s="120"/>
      <c r="AG110" s="120"/>
      <c r="AH110" s="120"/>
      <c r="AI110" s="120"/>
      <c r="AJ110" s="120"/>
      <c r="AK110" s="120"/>
      <c r="AL110" s="120"/>
      <c r="AM110" s="120"/>
      <c r="AN110" s="120"/>
      <c r="AO110" s="120"/>
      <c r="AP110" s="120"/>
      <c r="AQ110" s="120"/>
      <c r="AR110" s="120"/>
      <c r="AS110" s="120"/>
      <c r="AT110" s="120"/>
      <c r="AU110" s="120"/>
      <c r="AV110" s="120"/>
      <c r="AW110" s="120"/>
      <c r="AX110" s="120"/>
    </row>
    <row r="111" spans="1:50" outlineLevel="1">
      <c r="A111" s="121">
        <v>48</v>
      </c>
      <c r="B111" s="125" t="s">
        <v>283</v>
      </c>
      <c r="C111" s="154" t="s">
        <v>1298</v>
      </c>
      <c r="D111" s="127" t="s">
        <v>173</v>
      </c>
      <c r="E111" s="130">
        <v>21.96</v>
      </c>
      <c r="F111" s="133"/>
      <c r="G111" s="134">
        <f>ROUND(E111*F111,2)</f>
        <v>0</v>
      </c>
      <c r="H111" s="134">
        <v>0.3085</v>
      </c>
      <c r="I111" s="134">
        <f>ROUND(E111*H111,5)</f>
        <v>6.7746599999999999</v>
      </c>
      <c r="J111" s="134">
        <v>0</v>
      </c>
      <c r="K111" s="134">
        <f>ROUND(E111*J111,5)</f>
        <v>0</v>
      </c>
      <c r="L111" s="120"/>
      <c r="M111" s="120"/>
      <c r="N111" s="120"/>
      <c r="O111" s="120"/>
      <c r="P111" s="120"/>
      <c r="Q111" s="120"/>
      <c r="R111" s="120"/>
      <c r="S111" s="120"/>
      <c r="T111" s="120"/>
      <c r="U111" s="120" t="s">
        <v>212</v>
      </c>
      <c r="V111" s="120"/>
      <c r="W111" s="120"/>
      <c r="X111" s="120"/>
      <c r="Y111" s="120"/>
      <c r="Z111" s="120"/>
      <c r="AA111" s="120"/>
      <c r="AB111" s="120"/>
      <c r="AC111" s="120"/>
      <c r="AD111" s="120"/>
      <c r="AE111" s="120"/>
      <c r="AF111" s="120"/>
      <c r="AG111" s="120"/>
      <c r="AH111" s="120"/>
      <c r="AI111" s="120"/>
      <c r="AJ111" s="120"/>
      <c r="AK111" s="120"/>
      <c r="AL111" s="120"/>
      <c r="AM111" s="120"/>
      <c r="AN111" s="120"/>
      <c r="AO111" s="120"/>
      <c r="AP111" s="120"/>
      <c r="AQ111" s="120"/>
      <c r="AR111" s="120"/>
      <c r="AS111" s="120"/>
      <c r="AT111" s="120"/>
      <c r="AU111" s="120"/>
      <c r="AV111" s="120"/>
      <c r="AW111" s="120"/>
      <c r="AX111" s="120"/>
    </row>
    <row r="112" spans="1:50" outlineLevel="1">
      <c r="A112" s="121"/>
      <c r="B112" s="125"/>
      <c r="C112" s="155" t="s">
        <v>284</v>
      </c>
      <c r="D112" s="128"/>
      <c r="E112" s="131">
        <v>21.96</v>
      </c>
      <c r="F112" s="134"/>
      <c r="G112" s="134"/>
      <c r="H112" s="134"/>
      <c r="I112" s="134"/>
      <c r="J112" s="134"/>
      <c r="K112" s="134"/>
      <c r="L112" s="120"/>
      <c r="M112" s="120"/>
      <c r="N112" s="120"/>
      <c r="O112" s="120"/>
      <c r="P112" s="120"/>
      <c r="Q112" s="120"/>
      <c r="R112" s="120"/>
      <c r="S112" s="120"/>
      <c r="T112" s="120"/>
      <c r="U112" s="120" t="s">
        <v>138</v>
      </c>
      <c r="V112" s="120">
        <v>0</v>
      </c>
      <c r="W112" s="120"/>
      <c r="X112" s="120"/>
      <c r="Y112" s="120"/>
      <c r="Z112" s="120"/>
      <c r="AA112" s="120"/>
      <c r="AB112" s="120"/>
      <c r="AC112" s="120"/>
      <c r="AD112" s="120"/>
      <c r="AE112" s="120"/>
      <c r="AF112" s="120"/>
      <c r="AG112" s="120"/>
      <c r="AH112" s="120"/>
      <c r="AI112" s="120"/>
      <c r="AJ112" s="120"/>
      <c r="AK112" s="120"/>
      <c r="AL112" s="120"/>
      <c r="AM112" s="120"/>
      <c r="AN112" s="120"/>
      <c r="AO112" s="120"/>
      <c r="AP112" s="120"/>
      <c r="AQ112" s="120"/>
      <c r="AR112" s="120"/>
      <c r="AS112" s="120"/>
      <c r="AT112" s="120"/>
      <c r="AU112" s="120"/>
      <c r="AV112" s="120"/>
      <c r="AW112" s="120"/>
      <c r="AX112" s="120"/>
    </row>
    <row r="113" spans="1:50" outlineLevel="1">
      <c r="A113" s="121">
        <v>49</v>
      </c>
      <c r="B113" s="125" t="s">
        <v>285</v>
      </c>
      <c r="C113" s="154" t="s">
        <v>286</v>
      </c>
      <c r="D113" s="127" t="s">
        <v>135</v>
      </c>
      <c r="E113" s="130">
        <v>30.514710000000001</v>
      </c>
      <c r="F113" s="133"/>
      <c r="G113" s="134">
        <f>ROUND(E113*F113,2)</f>
        <v>0</v>
      </c>
      <c r="H113" s="134">
        <v>2.5251399999999999</v>
      </c>
      <c r="I113" s="134">
        <f>ROUND(E113*H113,5)</f>
        <v>77.053910000000002</v>
      </c>
      <c r="J113" s="134">
        <v>0</v>
      </c>
      <c r="K113" s="134">
        <f>ROUND(E113*J113,5)</f>
        <v>0</v>
      </c>
      <c r="L113" s="120"/>
      <c r="M113" s="120"/>
      <c r="N113" s="120"/>
      <c r="O113" s="120"/>
      <c r="P113" s="120"/>
      <c r="Q113" s="120"/>
      <c r="R113" s="120"/>
      <c r="S113" s="120"/>
      <c r="T113" s="120"/>
      <c r="U113" s="120" t="s">
        <v>136</v>
      </c>
      <c r="V113" s="120"/>
      <c r="W113" s="120"/>
      <c r="X113" s="120"/>
      <c r="Y113" s="120"/>
      <c r="Z113" s="120"/>
      <c r="AA113" s="120"/>
      <c r="AB113" s="120"/>
      <c r="AC113" s="120"/>
      <c r="AD113" s="120"/>
      <c r="AE113" s="120"/>
      <c r="AF113" s="120"/>
      <c r="AG113" s="120"/>
      <c r="AH113" s="120"/>
      <c r="AI113" s="120"/>
      <c r="AJ113" s="120"/>
      <c r="AK113" s="120"/>
      <c r="AL113" s="120"/>
      <c r="AM113" s="120"/>
      <c r="AN113" s="120"/>
      <c r="AO113" s="120"/>
      <c r="AP113" s="120"/>
      <c r="AQ113" s="120"/>
      <c r="AR113" s="120"/>
      <c r="AS113" s="120"/>
      <c r="AT113" s="120"/>
      <c r="AU113" s="120"/>
      <c r="AV113" s="120"/>
      <c r="AW113" s="120"/>
      <c r="AX113" s="120"/>
    </row>
    <row r="114" spans="1:50" outlineLevel="1">
      <c r="A114" s="121"/>
      <c r="B114" s="125"/>
      <c r="C114" s="155" t="s">
        <v>287</v>
      </c>
      <c r="D114" s="128"/>
      <c r="E114" s="131">
        <v>30.514710000000001</v>
      </c>
      <c r="F114" s="134"/>
      <c r="G114" s="134"/>
      <c r="H114" s="134"/>
      <c r="I114" s="134"/>
      <c r="J114" s="134"/>
      <c r="K114" s="134"/>
      <c r="L114" s="120"/>
      <c r="M114" s="120"/>
      <c r="N114" s="120"/>
      <c r="O114" s="120"/>
      <c r="P114" s="120"/>
      <c r="Q114" s="120"/>
      <c r="R114" s="120"/>
      <c r="S114" s="120"/>
      <c r="T114" s="120"/>
      <c r="U114" s="120" t="s">
        <v>138</v>
      </c>
      <c r="V114" s="120">
        <v>0</v>
      </c>
      <c r="W114" s="120"/>
      <c r="X114" s="120"/>
      <c r="Y114" s="120"/>
      <c r="Z114" s="120"/>
      <c r="AA114" s="120"/>
      <c r="AB114" s="120"/>
      <c r="AC114" s="120"/>
      <c r="AD114" s="120"/>
      <c r="AE114" s="120"/>
      <c r="AF114" s="120"/>
      <c r="AG114" s="120"/>
      <c r="AH114" s="120"/>
      <c r="AI114" s="120"/>
      <c r="AJ114" s="120"/>
      <c r="AK114" s="120"/>
      <c r="AL114" s="120"/>
      <c r="AM114" s="120"/>
      <c r="AN114" s="120"/>
      <c r="AO114" s="120"/>
      <c r="AP114" s="120"/>
      <c r="AQ114" s="120"/>
      <c r="AR114" s="120"/>
      <c r="AS114" s="120"/>
      <c r="AT114" s="120"/>
      <c r="AU114" s="120"/>
      <c r="AV114" s="120"/>
      <c r="AW114" s="120"/>
      <c r="AX114" s="120"/>
    </row>
    <row r="115" spans="1:50" ht="22.5" outlineLevel="1">
      <c r="A115" s="121">
        <v>50</v>
      </c>
      <c r="B115" s="125" t="s">
        <v>288</v>
      </c>
      <c r="C115" s="154" t="s">
        <v>289</v>
      </c>
      <c r="D115" s="127" t="s">
        <v>135</v>
      </c>
      <c r="E115" s="130">
        <v>2.5270999999999999</v>
      </c>
      <c r="F115" s="133"/>
      <c r="G115" s="134">
        <f>ROUND(E115*F115,2)</f>
        <v>0</v>
      </c>
      <c r="H115" s="134">
        <v>2.5698099999999999</v>
      </c>
      <c r="I115" s="134">
        <f>ROUND(E115*H115,5)</f>
        <v>6.4941700000000004</v>
      </c>
      <c r="J115" s="134">
        <v>0</v>
      </c>
      <c r="K115" s="134">
        <f>ROUND(E115*J115,5)</f>
        <v>0</v>
      </c>
      <c r="L115" s="120"/>
      <c r="M115" s="120"/>
      <c r="N115" s="120"/>
      <c r="O115" s="120"/>
      <c r="P115" s="120"/>
      <c r="Q115" s="120"/>
      <c r="R115" s="120"/>
      <c r="S115" s="120"/>
      <c r="T115" s="120"/>
      <c r="U115" s="120" t="s">
        <v>136</v>
      </c>
      <c r="V115" s="120"/>
      <c r="W115" s="120"/>
      <c r="X115" s="120"/>
      <c r="Y115" s="120"/>
      <c r="Z115" s="120"/>
      <c r="AA115" s="120"/>
      <c r="AB115" s="120"/>
      <c r="AC115" s="120"/>
      <c r="AD115" s="120"/>
      <c r="AE115" s="120"/>
      <c r="AF115" s="120"/>
      <c r="AG115" s="120"/>
      <c r="AH115" s="120"/>
      <c r="AI115" s="120"/>
      <c r="AJ115" s="120"/>
      <c r="AK115" s="120"/>
      <c r="AL115" s="120"/>
      <c r="AM115" s="120"/>
      <c r="AN115" s="120"/>
      <c r="AO115" s="120"/>
      <c r="AP115" s="120"/>
      <c r="AQ115" s="120"/>
      <c r="AR115" s="120"/>
      <c r="AS115" s="120"/>
      <c r="AT115" s="120"/>
      <c r="AU115" s="120"/>
      <c r="AV115" s="120"/>
      <c r="AW115" s="120"/>
      <c r="AX115" s="120"/>
    </row>
    <row r="116" spans="1:50" ht="22.5" outlineLevel="1">
      <c r="A116" s="121"/>
      <c r="B116" s="125"/>
      <c r="C116" s="155" t="s">
        <v>290</v>
      </c>
      <c r="D116" s="128"/>
      <c r="E116" s="131">
        <v>2.5270999999999999</v>
      </c>
      <c r="F116" s="134"/>
      <c r="G116" s="134"/>
      <c r="H116" s="134"/>
      <c r="I116" s="134"/>
      <c r="J116" s="134"/>
      <c r="K116" s="134"/>
      <c r="L116" s="120"/>
      <c r="M116" s="120"/>
      <c r="N116" s="120"/>
      <c r="O116" s="120"/>
      <c r="P116" s="120"/>
      <c r="Q116" s="120"/>
      <c r="R116" s="120"/>
      <c r="S116" s="120"/>
      <c r="T116" s="120"/>
      <c r="U116" s="120" t="s">
        <v>138</v>
      </c>
      <c r="V116" s="120">
        <v>0</v>
      </c>
      <c r="W116" s="120"/>
      <c r="X116" s="120"/>
      <c r="Y116" s="120"/>
      <c r="Z116" s="120"/>
      <c r="AA116" s="120"/>
      <c r="AB116" s="120"/>
      <c r="AC116" s="120"/>
      <c r="AD116" s="120"/>
      <c r="AE116" s="120"/>
      <c r="AF116" s="120"/>
      <c r="AG116" s="120"/>
      <c r="AH116" s="120"/>
      <c r="AI116" s="120"/>
      <c r="AJ116" s="120"/>
      <c r="AK116" s="120"/>
      <c r="AL116" s="120"/>
      <c r="AM116" s="120"/>
      <c r="AN116" s="120"/>
      <c r="AO116" s="120"/>
      <c r="AP116" s="120"/>
      <c r="AQ116" s="120"/>
      <c r="AR116" s="120"/>
      <c r="AS116" s="120"/>
      <c r="AT116" s="120"/>
      <c r="AU116" s="120"/>
      <c r="AV116" s="120"/>
      <c r="AW116" s="120"/>
      <c r="AX116" s="120"/>
    </row>
    <row r="117" spans="1:50" ht="22.5" outlineLevel="1">
      <c r="A117" s="121">
        <v>51</v>
      </c>
      <c r="B117" s="125" t="s">
        <v>291</v>
      </c>
      <c r="C117" s="154" t="s">
        <v>292</v>
      </c>
      <c r="D117" s="127" t="s">
        <v>173</v>
      </c>
      <c r="E117" s="130">
        <v>162.65119999999999</v>
      </c>
      <c r="F117" s="133"/>
      <c r="G117" s="134">
        <f>ROUND(E117*F117,2)</f>
        <v>0</v>
      </c>
      <c r="H117" s="134">
        <v>4.3249999999999997E-2</v>
      </c>
      <c r="I117" s="134">
        <f>ROUND(E117*H117,5)</f>
        <v>7.0346599999999997</v>
      </c>
      <c r="J117" s="134">
        <v>0</v>
      </c>
      <c r="K117" s="134">
        <f>ROUND(E117*J117,5)</f>
        <v>0</v>
      </c>
      <c r="L117" s="120"/>
      <c r="M117" s="120"/>
      <c r="N117" s="120"/>
      <c r="O117" s="120"/>
      <c r="P117" s="120"/>
      <c r="Q117" s="120"/>
      <c r="R117" s="120"/>
      <c r="S117" s="120"/>
      <c r="T117" s="120"/>
      <c r="U117" s="120" t="s">
        <v>136</v>
      </c>
      <c r="V117" s="120"/>
      <c r="W117" s="120"/>
      <c r="X117" s="120"/>
      <c r="Y117" s="120"/>
      <c r="Z117" s="120"/>
      <c r="AA117" s="120"/>
      <c r="AB117" s="120"/>
      <c r="AC117" s="120"/>
      <c r="AD117" s="120"/>
      <c r="AE117" s="120"/>
      <c r="AF117" s="120"/>
      <c r="AG117" s="120"/>
      <c r="AH117" s="120"/>
      <c r="AI117" s="120"/>
      <c r="AJ117" s="120"/>
      <c r="AK117" s="120"/>
      <c r="AL117" s="120"/>
      <c r="AM117" s="120"/>
      <c r="AN117" s="120"/>
      <c r="AO117" s="120"/>
      <c r="AP117" s="120"/>
      <c r="AQ117" s="120"/>
      <c r="AR117" s="120"/>
      <c r="AS117" s="120"/>
      <c r="AT117" s="120"/>
      <c r="AU117" s="120"/>
      <c r="AV117" s="120"/>
      <c r="AW117" s="120"/>
      <c r="AX117" s="120"/>
    </row>
    <row r="118" spans="1:50" ht="22.5" outlineLevel="1">
      <c r="A118" s="121"/>
      <c r="B118" s="125"/>
      <c r="C118" s="155" t="s">
        <v>293</v>
      </c>
      <c r="D118" s="128"/>
      <c r="E118" s="131">
        <v>162.65119999999999</v>
      </c>
      <c r="F118" s="134"/>
      <c r="G118" s="134"/>
      <c r="H118" s="134"/>
      <c r="I118" s="134"/>
      <c r="J118" s="134"/>
      <c r="K118" s="134"/>
      <c r="L118" s="120"/>
      <c r="M118" s="120"/>
      <c r="N118" s="120"/>
      <c r="O118" s="120"/>
      <c r="P118" s="120"/>
      <c r="Q118" s="120"/>
      <c r="R118" s="120"/>
      <c r="S118" s="120"/>
      <c r="T118" s="120"/>
      <c r="U118" s="120" t="s">
        <v>138</v>
      </c>
      <c r="V118" s="120">
        <v>0</v>
      </c>
      <c r="W118" s="120"/>
      <c r="X118" s="120"/>
      <c r="Y118" s="120"/>
      <c r="Z118" s="120"/>
      <c r="AA118" s="120"/>
      <c r="AB118" s="120"/>
      <c r="AC118" s="120"/>
      <c r="AD118" s="120"/>
      <c r="AE118" s="120"/>
      <c r="AF118" s="120"/>
      <c r="AG118" s="120"/>
      <c r="AH118" s="120"/>
      <c r="AI118" s="120"/>
      <c r="AJ118" s="120"/>
      <c r="AK118" s="120"/>
      <c r="AL118" s="120"/>
      <c r="AM118" s="120"/>
      <c r="AN118" s="120"/>
      <c r="AO118" s="120"/>
      <c r="AP118" s="120"/>
      <c r="AQ118" s="120"/>
      <c r="AR118" s="120"/>
      <c r="AS118" s="120"/>
      <c r="AT118" s="120"/>
      <c r="AU118" s="120"/>
      <c r="AV118" s="120"/>
      <c r="AW118" s="120"/>
      <c r="AX118" s="120"/>
    </row>
    <row r="119" spans="1:50" ht="22.5" outlineLevel="1">
      <c r="A119" s="121">
        <v>52</v>
      </c>
      <c r="B119" s="125" t="s">
        <v>294</v>
      </c>
      <c r="C119" s="154" t="s">
        <v>295</v>
      </c>
      <c r="D119" s="127" t="s">
        <v>173</v>
      </c>
      <c r="E119" s="130">
        <v>162.65119999999999</v>
      </c>
      <c r="F119" s="133"/>
      <c r="G119" s="134">
        <f>ROUND(E119*F119,2)</f>
        <v>0</v>
      </c>
      <c r="H119" s="134">
        <v>0</v>
      </c>
      <c r="I119" s="134">
        <f>ROUND(E119*H119,5)</f>
        <v>0</v>
      </c>
      <c r="J119" s="134">
        <v>0</v>
      </c>
      <c r="K119" s="134">
        <f>ROUND(E119*J119,5)</f>
        <v>0</v>
      </c>
      <c r="L119" s="120"/>
      <c r="M119" s="120"/>
      <c r="N119" s="120"/>
      <c r="O119" s="120"/>
      <c r="P119" s="120"/>
      <c r="Q119" s="120"/>
      <c r="R119" s="120"/>
      <c r="S119" s="120"/>
      <c r="T119" s="120"/>
      <c r="U119" s="120" t="s">
        <v>136</v>
      </c>
      <c r="V119" s="120"/>
      <c r="W119" s="120"/>
      <c r="X119" s="120"/>
      <c r="Y119" s="120"/>
      <c r="Z119" s="120"/>
      <c r="AA119" s="120"/>
      <c r="AB119" s="120"/>
      <c r="AC119" s="120"/>
      <c r="AD119" s="120"/>
      <c r="AE119" s="120"/>
      <c r="AF119" s="120"/>
      <c r="AG119" s="120"/>
      <c r="AH119" s="120"/>
      <c r="AI119" s="120"/>
      <c r="AJ119" s="120"/>
      <c r="AK119" s="120"/>
      <c r="AL119" s="120"/>
      <c r="AM119" s="120"/>
      <c r="AN119" s="120"/>
      <c r="AO119" s="120"/>
      <c r="AP119" s="120"/>
      <c r="AQ119" s="120"/>
      <c r="AR119" s="120"/>
      <c r="AS119" s="120"/>
      <c r="AT119" s="120"/>
      <c r="AU119" s="120"/>
      <c r="AV119" s="120"/>
      <c r="AW119" s="120"/>
      <c r="AX119" s="120"/>
    </row>
    <row r="120" spans="1:50" outlineLevel="1">
      <c r="A120" s="121">
        <v>53</v>
      </c>
      <c r="B120" s="125" t="s">
        <v>296</v>
      </c>
      <c r="C120" s="154" t="s">
        <v>297</v>
      </c>
      <c r="D120" s="127" t="s">
        <v>197</v>
      </c>
      <c r="E120" s="130">
        <v>125.437</v>
      </c>
      <c r="F120" s="133"/>
      <c r="G120" s="134">
        <f>ROUND(E120*F120,2)</f>
        <v>0</v>
      </c>
      <c r="H120" s="134">
        <v>3.0470000000000001E-2</v>
      </c>
      <c r="I120" s="134">
        <f>ROUND(E120*H120,5)</f>
        <v>3.8220700000000001</v>
      </c>
      <c r="J120" s="134">
        <v>0</v>
      </c>
      <c r="K120" s="134">
        <f>ROUND(E120*J120,5)</f>
        <v>0</v>
      </c>
      <c r="L120" s="120"/>
      <c r="M120" s="120"/>
      <c r="N120" s="120"/>
      <c r="O120" s="120"/>
      <c r="P120" s="120"/>
      <c r="Q120" s="120"/>
      <c r="R120" s="120"/>
      <c r="S120" s="120"/>
      <c r="T120" s="120"/>
      <c r="U120" s="120" t="s">
        <v>136</v>
      </c>
      <c r="V120" s="120"/>
      <c r="W120" s="120"/>
      <c r="X120" s="120"/>
      <c r="Y120" s="120"/>
      <c r="Z120" s="120"/>
      <c r="AA120" s="120"/>
      <c r="AB120" s="120"/>
      <c r="AC120" s="120"/>
      <c r="AD120" s="120"/>
      <c r="AE120" s="120"/>
      <c r="AF120" s="120"/>
      <c r="AG120" s="120"/>
      <c r="AH120" s="120"/>
      <c r="AI120" s="120"/>
      <c r="AJ120" s="120"/>
      <c r="AK120" s="120"/>
      <c r="AL120" s="120"/>
      <c r="AM120" s="120"/>
      <c r="AN120" s="120"/>
      <c r="AO120" s="120"/>
      <c r="AP120" s="120"/>
      <c r="AQ120" s="120"/>
      <c r="AR120" s="120"/>
      <c r="AS120" s="120"/>
      <c r="AT120" s="120"/>
      <c r="AU120" s="120"/>
      <c r="AV120" s="120"/>
      <c r="AW120" s="120"/>
      <c r="AX120" s="120"/>
    </row>
    <row r="121" spans="1:50" ht="22.5" outlineLevel="1">
      <c r="A121" s="121"/>
      <c r="B121" s="125"/>
      <c r="C121" s="155" t="s">
        <v>298</v>
      </c>
      <c r="D121" s="128"/>
      <c r="E121" s="131">
        <v>58.823</v>
      </c>
      <c r="F121" s="134"/>
      <c r="G121" s="134"/>
      <c r="H121" s="134"/>
      <c r="I121" s="134"/>
      <c r="J121" s="134"/>
      <c r="K121" s="134"/>
      <c r="L121" s="120"/>
      <c r="M121" s="120"/>
      <c r="N121" s="120"/>
      <c r="O121" s="120"/>
      <c r="P121" s="120"/>
      <c r="Q121" s="120"/>
      <c r="R121" s="120"/>
      <c r="S121" s="120"/>
      <c r="T121" s="120"/>
      <c r="U121" s="120" t="s">
        <v>138</v>
      </c>
      <c r="V121" s="120">
        <v>0</v>
      </c>
      <c r="W121" s="120"/>
      <c r="X121" s="120"/>
      <c r="Y121" s="120"/>
      <c r="Z121" s="120"/>
      <c r="AA121" s="120"/>
      <c r="AB121" s="120"/>
      <c r="AC121" s="120"/>
      <c r="AD121" s="120"/>
      <c r="AE121" s="120"/>
      <c r="AF121" s="120"/>
      <c r="AG121" s="120"/>
      <c r="AH121" s="120"/>
      <c r="AI121" s="120"/>
      <c r="AJ121" s="120"/>
      <c r="AK121" s="120"/>
      <c r="AL121" s="120"/>
      <c r="AM121" s="120"/>
      <c r="AN121" s="120"/>
      <c r="AO121" s="120"/>
      <c r="AP121" s="120"/>
      <c r="AQ121" s="120"/>
      <c r="AR121" s="120"/>
      <c r="AS121" s="120"/>
      <c r="AT121" s="120"/>
      <c r="AU121" s="120"/>
      <c r="AV121" s="120"/>
      <c r="AW121" s="120"/>
      <c r="AX121" s="120"/>
    </row>
    <row r="122" spans="1:50" outlineLevel="1">
      <c r="A122" s="121"/>
      <c r="B122" s="125"/>
      <c r="C122" s="155" t="s">
        <v>299</v>
      </c>
      <c r="D122" s="128"/>
      <c r="E122" s="131">
        <v>66.614000000000004</v>
      </c>
      <c r="F122" s="134"/>
      <c r="G122" s="134"/>
      <c r="H122" s="134"/>
      <c r="I122" s="134"/>
      <c r="J122" s="134"/>
      <c r="K122" s="134"/>
      <c r="L122" s="120"/>
      <c r="M122" s="120"/>
      <c r="N122" s="120"/>
      <c r="O122" s="120"/>
      <c r="P122" s="120"/>
      <c r="Q122" s="120"/>
      <c r="R122" s="120"/>
      <c r="S122" s="120"/>
      <c r="T122" s="120"/>
      <c r="U122" s="120" t="s">
        <v>138</v>
      </c>
      <c r="V122" s="120">
        <v>0</v>
      </c>
      <c r="W122" s="120"/>
      <c r="X122" s="120"/>
      <c r="Y122" s="120"/>
      <c r="Z122" s="120"/>
      <c r="AA122" s="120"/>
      <c r="AB122" s="120"/>
      <c r="AC122" s="120"/>
      <c r="AD122" s="120"/>
      <c r="AE122" s="120"/>
      <c r="AF122" s="120"/>
      <c r="AG122" s="120"/>
      <c r="AH122" s="120"/>
      <c r="AI122" s="120"/>
      <c r="AJ122" s="120"/>
      <c r="AK122" s="120"/>
      <c r="AL122" s="120"/>
      <c r="AM122" s="120"/>
      <c r="AN122" s="120"/>
      <c r="AO122" s="120"/>
      <c r="AP122" s="120"/>
      <c r="AQ122" s="120"/>
      <c r="AR122" s="120"/>
      <c r="AS122" s="120"/>
      <c r="AT122" s="120"/>
      <c r="AU122" s="120"/>
      <c r="AV122" s="120"/>
      <c r="AW122" s="120"/>
      <c r="AX122" s="120"/>
    </row>
    <row r="123" spans="1:50" outlineLevel="1">
      <c r="A123" s="121">
        <v>54</v>
      </c>
      <c r="B123" s="125" t="s">
        <v>300</v>
      </c>
      <c r="C123" s="154" t="s">
        <v>301</v>
      </c>
      <c r="D123" s="127" t="s">
        <v>197</v>
      </c>
      <c r="E123" s="130">
        <v>125.437</v>
      </c>
      <c r="F123" s="133"/>
      <c r="G123" s="134">
        <f>ROUND(E123*F123,2)</f>
        <v>0</v>
      </c>
      <c r="H123" s="134">
        <v>0</v>
      </c>
      <c r="I123" s="134">
        <f>ROUND(E123*H123,5)</f>
        <v>0</v>
      </c>
      <c r="J123" s="134">
        <v>0</v>
      </c>
      <c r="K123" s="134">
        <f>ROUND(E123*J123,5)</f>
        <v>0</v>
      </c>
      <c r="L123" s="120"/>
      <c r="M123" s="120"/>
      <c r="N123" s="120"/>
      <c r="O123" s="120"/>
      <c r="P123" s="120"/>
      <c r="Q123" s="120"/>
      <c r="R123" s="120"/>
      <c r="S123" s="120"/>
      <c r="T123" s="120"/>
      <c r="U123" s="120" t="s">
        <v>136</v>
      </c>
      <c r="V123" s="120"/>
      <c r="W123" s="120"/>
      <c r="X123" s="120"/>
      <c r="Y123" s="120"/>
      <c r="Z123" s="120"/>
      <c r="AA123" s="120"/>
      <c r="AB123" s="120"/>
      <c r="AC123" s="120"/>
      <c r="AD123" s="120"/>
      <c r="AE123" s="120"/>
      <c r="AF123" s="120"/>
      <c r="AG123" s="120"/>
      <c r="AH123" s="120"/>
      <c r="AI123" s="120"/>
      <c r="AJ123" s="120"/>
      <c r="AK123" s="120"/>
      <c r="AL123" s="120"/>
      <c r="AM123" s="120"/>
      <c r="AN123" s="120"/>
      <c r="AO123" s="120"/>
      <c r="AP123" s="120"/>
      <c r="AQ123" s="120"/>
      <c r="AR123" s="120"/>
      <c r="AS123" s="120"/>
      <c r="AT123" s="120"/>
      <c r="AU123" s="120"/>
      <c r="AV123" s="120"/>
      <c r="AW123" s="120"/>
      <c r="AX123" s="120"/>
    </row>
    <row r="124" spans="1:50" outlineLevel="1">
      <c r="A124" s="121">
        <v>55</v>
      </c>
      <c r="B124" s="125" t="s">
        <v>302</v>
      </c>
      <c r="C124" s="154" t="s">
        <v>303</v>
      </c>
      <c r="D124" s="127" t="s">
        <v>211</v>
      </c>
      <c r="E124" s="130">
        <v>2</v>
      </c>
      <c r="F124" s="133"/>
      <c r="G124" s="134">
        <f>ROUND(E124*F124,2)</f>
        <v>0</v>
      </c>
      <c r="H124" s="134">
        <v>6.8900000000000003E-3</v>
      </c>
      <c r="I124" s="134">
        <f>ROUND(E124*H124,5)</f>
        <v>1.3780000000000001E-2</v>
      </c>
      <c r="J124" s="134">
        <v>0</v>
      </c>
      <c r="K124" s="134">
        <f>ROUND(E124*J124,5)</f>
        <v>0</v>
      </c>
      <c r="L124" s="120"/>
      <c r="M124" s="120"/>
      <c r="N124" s="120"/>
      <c r="O124" s="120"/>
      <c r="P124" s="120"/>
      <c r="Q124" s="120"/>
      <c r="R124" s="120"/>
      <c r="S124" s="120"/>
      <c r="T124" s="120"/>
      <c r="U124" s="120" t="s">
        <v>136</v>
      </c>
      <c r="V124" s="120"/>
      <c r="W124" s="120"/>
      <c r="X124" s="120"/>
      <c r="Y124" s="120"/>
      <c r="Z124" s="120"/>
      <c r="AA124" s="120"/>
      <c r="AB124" s="120"/>
      <c r="AC124" s="120"/>
      <c r="AD124" s="120"/>
      <c r="AE124" s="120"/>
      <c r="AF124" s="120"/>
      <c r="AG124" s="120"/>
      <c r="AH124" s="120"/>
      <c r="AI124" s="120"/>
      <c r="AJ124" s="120"/>
      <c r="AK124" s="120"/>
      <c r="AL124" s="120"/>
      <c r="AM124" s="120"/>
      <c r="AN124" s="120"/>
      <c r="AO124" s="120"/>
      <c r="AP124" s="120"/>
      <c r="AQ124" s="120"/>
      <c r="AR124" s="120"/>
      <c r="AS124" s="120"/>
      <c r="AT124" s="120"/>
      <c r="AU124" s="120"/>
      <c r="AV124" s="120"/>
      <c r="AW124" s="120"/>
      <c r="AX124" s="120"/>
    </row>
    <row r="125" spans="1:50" outlineLevel="1">
      <c r="A125" s="121"/>
      <c r="B125" s="125"/>
      <c r="C125" s="155" t="s">
        <v>304</v>
      </c>
      <c r="D125" s="128"/>
      <c r="E125" s="131">
        <v>2</v>
      </c>
      <c r="F125" s="134"/>
      <c r="G125" s="134"/>
      <c r="H125" s="134"/>
      <c r="I125" s="134"/>
      <c r="J125" s="134"/>
      <c r="K125" s="134"/>
      <c r="L125" s="120"/>
      <c r="M125" s="120"/>
      <c r="N125" s="120"/>
      <c r="O125" s="120"/>
      <c r="P125" s="120"/>
      <c r="Q125" s="120"/>
      <c r="R125" s="120"/>
      <c r="S125" s="120"/>
      <c r="T125" s="120"/>
      <c r="U125" s="120" t="s">
        <v>138</v>
      </c>
      <c r="V125" s="120">
        <v>0</v>
      </c>
      <c r="W125" s="120"/>
      <c r="X125" s="120"/>
      <c r="Y125" s="120"/>
      <c r="Z125" s="120"/>
      <c r="AA125" s="120"/>
      <c r="AB125" s="120"/>
      <c r="AC125" s="120"/>
      <c r="AD125" s="120"/>
      <c r="AE125" s="120"/>
      <c r="AF125" s="120"/>
      <c r="AG125" s="120"/>
      <c r="AH125" s="120"/>
      <c r="AI125" s="120"/>
      <c r="AJ125" s="120"/>
      <c r="AK125" s="120"/>
      <c r="AL125" s="120"/>
      <c r="AM125" s="120"/>
      <c r="AN125" s="120"/>
      <c r="AO125" s="120"/>
      <c r="AP125" s="120"/>
      <c r="AQ125" s="120"/>
      <c r="AR125" s="120"/>
      <c r="AS125" s="120"/>
      <c r="AT125" s="120"/>
      <c r="AU125" s="120"/>
      <c r="AV125" s="120"/>
      <c r="AW125" s="120"/>
      <c r="AX125" s="120"/>
    </row>
    <row r="126" spans="1:50" outlineLevel="1">
      <c r="A126" s="121">
        <v>56</v>
      </c>
      <c r="B126" s="125" t="s">
        <v>305</v>
      </c>
      <c r="C126" s="154" t="s">
        <v>306</v>
      </c>
      <c r="D126" s="127" t="s">
        <v>211</v>
      </c>
      <c r="E126" s="130">
        <v>2</v>
      </c>
      <c r="F126" s="133"/>
      <c r="G126" s="134">
        <f>ROUND(E126*F126,2)</f>
        <v>0</v>
      </c>
      <c r="H126" s="134">
        <v>1.2999999999999999E-2</v>
      </c>
      <c r="I126" s="134">
        <f>ROUND(E126*H126,5)</f>
        <v>2.5999999999999999E-2</v>
      </c>
      <c r="J126" s="134">
        <v>0</v>
      </c>
      <c r="K126" s="134">
        <f>ROUND(E126*J126,5)</f>
        <v>0</v>
      </c>
      <c r="L126" s="120"/>
      <c r="M126" s="120"/>
      <c r="N126" s="120"/>
      <c r="O126" s="120"/>
      <c r="P126" s="120"/>
      <c r="Q126" s="120"/>
      <c r="R126" s="120"/>
      <c r="S126" s="120"/>
      <c r="T126" s="120"/>
      <c r="U126" s="120" t="s">
        <v>136</v>
      </c>
      <c r="V126" s="120"/>
      <c r="W126" s="120"/>
      <c r="X126" s="120"/>
      <c r="Y126" s="120"/>
      <c r="Z126" s="120"/>
      <c r="AA126" s="120"/>
      <c r="AB126" s="120"/>
      <c r="AC126" s="120"/>
      <c r="AD126" s="120"/>
      <c r="AE126" s="120"/>
      <c r="AF126" s="120"/>
      <c r="AG126" s="120"/>
      <c r="AH126" s="120"/>
      <c r="AI126" s="120"/>
      <c r="AJ126" s="120"/>
      <c r="AK126" s="120"/>
      <c r="AL126" s="120"/>
      <c r="AM126" s="120"/>
      <c r="AN126" s="120"/>
      <c r="AO126" s="120"/>
      <c r="AP126" s="120"/>
      <c r="AQ126" s="120"/>
      <c r="AR126" s="120"/>
      <c r="AS126" s="120"/>
      <c r="AT126" s="120"/>
      <c r="AU126" s="120"/>
      <c r="AV126" s="120"/>
      <c r="AW126" s="120"/>
      <c r="AX126" s="120"/>
    </row>
    <row r="127" spans="1:50" outlineLevel="1">
      <c r="A127" s="121"/>
      <c r="B127" s="125"/>
      <c r="C127" s="155" t="s">
        <v>307</v>
      </c>
      <c r="D127" s="128"/>
      <c r="E127" s="131">
        <v>2</v>
      </c>
      <c r="F127" s="134"/>
      <c r="G127" s="134"/>
      <c r="H127" s="134"/>
      <c r="I127" s="134"/>
      <c r="J127" s="134"/>
      <c r="K127" s="134"/>
      <c r="L127" s="120"/>
      <c r="M127" s="120"/>
      <c r="N127" s="120"/>
      <c r="O127" s="120"/>
      <c r="P127" s="120"/>
      <c r="Q127" s="120"/>
      <c r="R127" s="120"/>
      <c r="S127" s="120"/>
      <c r="T127" s="120"/>
      <c r="U127" s="120" t="s">
        <v>138</v>
      </c>
      <c r="V127" s="120">
        <v>0</v>
      </c>
      <c r="W127" s="120"/>
      <c r="X127" s="120"/>
      <c r="Y127" s="120"/>
      <c r="Z127" s="120"/>
      <c r="AA127" s="120"/>
      <c r="AB127" s="120"/>
      <c r="AC127" s="120"/>
      <c r="AD127" s="120"/>
      <c r="AE127" s="120"/>
      <c r="AF127" s="120"/>
      <c r="AG127" s="120"/>
      <c r="AH127" s="120"/>
      <c r="AI127" s="120"/>
      <c r="AJ127" s="120"/>
      <c r="AK127" s="120"/>
      <c r="AL127" s="120"/>
      <c r="AM127" s="120"/>
      <c r="AN127" s="120"/>
      <c r="AO127" s="120"/>
      <c r="AP127" s="120"/>
      <c r="AQ127" s="120"/>
      <c r="AR127" s="120"/>
      <c r="AS127" s="120"/>
      <c r="AT127" s="120"/>
      <c r="AU127" s="120"/>
      <c r="AV127" s="120"/>
      <c r="AW127" s="120"/>
      <c r="AX127" s="120"/>
    </row>
    <row r="128" spans="1:50" outlineLevel="1">
      <c r="A128" s="121">
        <v>57</v>
      </c>
      <c r="B128" s="125" t="s">
        <v>308</v>
      </c>
      <c r="C128" s="154" t="s">
        <v>309</v>
      </c>
      <c r="D128" s="127" t="s">
        <v>135</v>
      </c>
      <c r="E128" s="130">
        <v>17.4788</v>
      </c>
      <c r="F128" s="133"/>
      <c r="G128" s="134">
        <f>ROUND(E128*F128,2)</f>
        <v>0</v>
      </c>
      <c r="H128" s="134">
        <v>2.5250699999999999</v>
      </c>
      <c r="I128" s="134">
        <f>ROUND(E128*H128,5)</f>
        <v>44.135190000000001</v>
      </c>
      <c r="J128" s="134">
        <v>0</v>
      </c>
      <c r="K128" s="134">
        <f>ROUND(E128*J128,5)</f>
        <v>0</v>
      </c>
      <c r="L128" s="120"/>
      <c r="M128" s="120"/>
      <c r="N128" s="120"/>
      <c r="O128" s="120"/>
      <c r="P128" s="120"/>
      <c r="Q128" s="120"/>
      <c r="R128" s="120"/>
      <c r="S128" s="120"/>
      <c r="T128" s="120"/>
      <c r="U128" s="120" t="s">
        <v>136</v>
      </c>
      <c r="V128" s="120"/>
      <c r="W128" s="120"/>
      <c r="X128" s="120"/>
      <c r="Y128" s="120"/>
      <c r="Z128" s="120"/>
      <c r="AA128" s="120"/>
      <c r="AB128" s="120"/>
      <c r="AC128" s="120"/>
      <c r="AD128" s="120"/>
      <c r="AE128" s="120"/>
      <c r="AF128" s="120"/>
      <c r="AG128" s="120"/>
      <c r="AH128" s="120"/>
      <c r="AI128" s="120"/>
      <c r="AJ128" s="120"/>
      <c r="AK128" s="120"/>
      <c r="AL128" s="120"/>
      <c r="AM128" s="120"/>
      <c r="AN128" s="120"/>
      <c r="AO128" s="120"/>
      <c r="AP128" s="120"/>
      <c r="AQ128" s="120"/>
      <c r="AR128" s="120"/>
      <c r="AS128" s="120"/>
      <c r="AT128" s="120"/>
      <c r="AU128" s="120"/>
      <c r="AV128" s="120"/>
      <c r="AW128" s="120"/>
      <c r="AX128" s="120"/>
    </row>
    <row r="129" spans="1:50" outlineLevel="1">
      <c r="A129" s="121"/>
      <c r="B129" s="125"/>
      <c r="C129" s="155" t="s">
        <v>310</v>
      </c>
      <c r="D129" s="128"/>
      <c r="E129" s="131">
        <v>17.324999999999999</v>
      </c>
      <c r="F129" s="134"/>
      <c r="G129" s="134"/>
      <c r="H129" s="134"/>
      <c r="I129" s="134"/>
      <c r="J129" s="134"/>
      <c r="K129" s="134"/>
      <c r="L129" s="120"/>
      <c r="M129" s="120"/>
      <c r="N129" s="120"/>
      <c r="O129" s="120"/>
      <c r="P129" s="120"/>
      <c r="Q129" s="120"/>
      <c r="R129" s="120"/>
      <c r="S129" s="120"/>
      <c r="T129" s="120"/>
      <c r="U129" s="120" t="s">
        <v>138</v>
      </c>
      <c r="V129" s="120">
        <v>0</v>
      </c>
      <c r="W129" s="120"/>
      <c r="X129" s="120"/>
      <c r="Y129" s="120"/>
      <c r="Z129" s="120"/>
      <c r="AA129" s="120"/>
      <c r="AB129" s="120"/>
      <c r="AC129" s="120"/>
      <c r="AD129" s="120"/>
      <c r="AE129" s="120"/>
      <c r="AF129" s="120"/>
      <c r="AG129" s="120"/>
      <c r="AH129" s="120"/>
      <c r="AI129" s="120"/>
      <c r="AJ129" s="120"/>
      <c r="AK129" s="120"/>
      <c r="AL129" s="120"/>
      <c r="AM129" s="120"/>
      <c r="AN129" s="120"/>
      <c r="AO129" s="120"/>
      <c r="AP129" s="120"/>
      <c r="AQ129" s="120"/>
      <c r="AR129" s="120"/>
      <c r="AS129" s="120"/>
      <c r="AT129" s="120"/>
      <c r="AU129" s="120"/>
      <c r="AV129" s="120"/>
      <c r="AW129" s="120"/>
      <c r="AX129" s="120"/>
    </row>
    <row r="130" spans="1:50" outlineLevel="1">
      <c r="A130" s="121"/>
      <c r="B130" s="125"/>
      <c r="C130" s="155" t="s">
        <v>311</v>
      </c>
      <c r="D130" s="128"/>
      <c r="E130" s="131">
        <v>0.15379999999999999</v>
      </c>
      <c r="F130" s="134"/>
      <c r="G130" s="134"/>
      <c r="H130" s="134"/>
      <c r="I130" s="134"/>
      <c r="J130" s="134"/>
      <c r="K130" s="134"/>
      <c r="L130" s="120"/>
      <c r="M130" s="120"/>
      <c r="N130" s="120"/>
      <c r="O130" s="120"/>
      <c r="P130" s="120"/>
      <c r="Q130" s="120"/>
      <c r="R130" s="120"/>
      <c r="S130" s="120"/>
      <c r="T130" s="120"/>
      <c r="U130" s="120" t="s">
        <v>138</v>
      </c>
      <c r="V130" s="120">
        <v>0</v>
      </c>
      <c r="W130" s="120"/>
      <c r="X130" s="120"/>
      <c r="Y130" s="120"/>
      <c r="Z130" s="120"/>
      <c r="AA130" s="120"/>
      <c r="AB130" s="120"/>
      <c r="AC130" s="120"/>
      <c r="AD130" s="120"/>
      <c r="AE130" s="120"/>
      <c r="AF130" s="120"/>
      <c r="AG130" s="120"/>
      <c r="AH130" s="120"/>
      <c r="AI130" s="120"/>
      <c r="AJ130" s="120"/>
      <c r="AK130" s="120"/>
      <c r="AL130" s="120"/>
      <c r="AM130" s="120"/>
      <c r="AN130" s="120"/>
      <c r="AO130" s="120"/>
      <c r="AP130" s="120"/>
      <c r="AQ130" s="120"/>
      <c r="AR130" s="120"/>
      <c r="AS130" s="120"/>
      <c r="AT130" s="120"/>
      <c r="AU130" s="120"/>
      <c r="AV130" s="120"/>
      <c r="AW130" s="120"/>
      <c r="AX130" s="120"/>
    </row>
    <row r="131" spans="1:50" outlineLevel="1">
      <c r="A131" s="121">
        <v>58</v>
      </c>
      <c r="B131" s="125" t="s">
        <v>312</v>
      </c>
      <c r="C131" s="154" t="s">
        <v>313</v>
      </c>
      <c r="D131" s="127" t="s">
        <v>173</v>
      </c>
      <c r="E131" s="130">
        <v>92.349000000000004</v>
      </c>
      <c r="F131" s="133"/>
      <c r="G131" s="134">
        <f>ROUND(E131*F131,2)</f>
        <v>0</v>
      </c>
      <c r="H131" s="134">
        <v>5.7700000000000001E-2</v>
      </c>
      <c r="I131" s="134">
        <f>ROUND(E131*H131,5)</f>
        <v>5.3285400000000003</v>
      </c>
      <c r="J131" s="134">
        <v>0</v>
      </c>
      <c r="K131" s="134">
        <f>ROUND(E131*J131,5)</f>
        <v>0</v>
      </c>
      <c r="L131" s="120"/>
      <c r="M131" s="120"/>
      <c r="N131" s="120"/>
      <c r="O131" s="120"/>
      <c r="P131" s="120"/>
      <c r="Q131" s="120"/>
      <c r="R131" s="120"/>
      <c r="S131" s="120"/>
      <c r="T131" s="120"/>
      <c r="U131" s="120" t="s">
        <v>136</v>
      </c>
      <c r="V131" s="120"/>
      <c r="W131" s="120"/>
      <c r="X131" s="120"/>
      <c r="Y131" s="120"/>
      <c r="Z131" s="120"/>
      <c r="AA131" s="120"/>
      <c r="AB131" s="120"/>
      <c r="AC131" s="120"/>
      <c r="AD131" s="120"/>
      <c r="AE131" s="120"/>
      <c r="AF131" s="120"/>
      <c r="AG131" s="120"/>
      <c r="AH131" s="120"/>
      <c r="AI131" s="120"/>
      <c r="AJ131" s="120"/>
      <c r="AK131" s="120"/>
      <c r="AL131" s="120"/>
      <c r="AM131" s="120"/>
      <c r="AN131" s="120"/>
      <c r="AO131" s="120"/>
      <c r="AP131" s="120"/>
      <c r="AQ131" s="120"/>
      <c r="AR131" s="120"/>
      <c r="AS131" s="120"/>
      <c r="AT131" s="120"/>
      <c r="AU131" s="120"/>
      <c r="AV131" s="120"/>
      <c r="AW131" s="120"/>
      <c r="AX131" s="120"/>
    </row>
    <row r="132" spans="1:50" outlineLevel="1">
      <c r="A132" s="121"/>
      <c r="B132" s="125"/>
      <c r="C132" s="155" t="s">
        <v>314</v>
      </c>
      <c r="D132" s="128"/>
      <c r="E132" s="131">
        <v>89.25</v>
      </c>
      <c r="F132" s="134"/>
      <c r="G132" s="134"/>
      <c r="H132" s="134"/>
      <c r="I132" s="134"/>
      <c r="J132" s="134"/>
      <c r="K132" s="134"/>
      <c r="L132" s="120"/>
      <c r="M132" s="120"/>
      <c r="N132" s="120"/>
      <c r="O132" s="120"/>
      <c r="P132" s="120"/>
      <c r="Q132" s="120"/>
      <c r="R132" s="120"/>
      <c r="S132" s="120"/>
      <c r="T132" s="120"/>
      <c r="U132" s="120" t="s">
        <v>138</v>
      </c>
      <c r="V132" s="120">
        <v>0</v>
      </c>
      <c r="W132" s="120"/>
      <c r="X132" s="120"/>
      <c r="Y132" s="120"/>
      <c r="Z132" s="120"/>
      <c r="AA132" s="120"/>
      <c r="AB132" s="120"/>
      <c r="AC132" s="120"/>
      <c r="AD132" s="120"/>
      <c r="AE132" s="120"/>
      <c r="AF132" s="120"/>
      <c r="AG132" s="120"/>
      <c r="AH132" s="120"/>
      <c r="AI132" s="120"/>
      <c r="AJ132" s="120"/>
      <c r="AK132" s="120"/>
      <c r="AL132" s="120"/>
      <c r="AM132" s="120"/>
      <c r="AN132" s="120"/>
      <c r="AO132" s="120"/>
      <c r="AP132" s="120"/>
      <c r="AQ132" s="120"/>
      <c r="AR132" s="120"/>
      <c r="AS132" s="120"/>
      <c r="AT132" s="120"/>
      <c r="AU132" s="120"/>
      <c r="AV132" s="120"/>
      <c r="AW132" s="120"/>
      <c r="AX132" s="120"/>
    </row>
    <row r="133" spans="1:50" outlineLevel="1">
      <c r="A133" s="121"/>
      <c r="B133" s="125"/>
      <c r="C133" s="155" t="s">
        <v>315</v>
      </c>
      <c r="D133" s="128"/>
      <c r="E133" s="131">
        <v>2.3069999999999999</v>
      </c>
      <c r="F133" s="134"/>
      <c r="G133" s="134"/>
      <c r="H133" s="134"/>
      <c r="I133" s="134"/>
      <c r="J133" s="134"/>
      <c r="K133" s="134"/>
      <c r="L133" s="120"/>
      <c r="M133" s="120"/>
      <c r="N133" s="120"/>
      <c r="O133" s="120"/>
      <c r="P133" s="120"/>
      <c r="Q133" s="120"/>
      <c r="R133" s="120"/>
      <c r="S133" s="120"/>
      <c r="T133" s="120"/>
      <c r="U133" s="120" t="s">
        <v>138</v>
      </c>
      <c r="V133" s="120">
        <v>0</v>
      </c>
      <c r="W133" s="120"/>
      <c r="X133" s="120"/>
      <c r="Y133" s="120"/>
      <c r="Z133" s="120"/>
      <c r="AA133" s="120"/>
      <c r="AB133" s="120"/>
      <c r="AC133" s="120"/>
      <c r="AD133" s="120"/>
      <c r="AE133" s="120"/>
      <c r="AF133" s="120"/>
      <c r="AG133" s="120"/>
      <c r="AH133" s="120"/>
      <c r="AI133" s="120"/>
      <c r="AJ133" s="120"/>
      <c r="AK133" s="120"/>
      <c r="AL133" s="120"/>
      <c r="AM133" s="120"/>
      <c r="AN133" s="120"/>
      <c r="AO133" s="120"/>
      <c r="AP133" s="120"/>
      <c r="AQ133" s="120"/>
      <c r="AR133" s="120"/>
      <c r="AS133" s="120"/>
      <c r="AT133" s="120"/>
      <c r="AU133" s="120"/>
      <c r="AV133" s="120"/>
      <c r="AW133" s="120"/>
      <c r="AX133" s="120"/>
    </row>
    <row r="134" spans="1:50" outlineLevel="1">
      <c r="A134" s="121"/>
      <c r="B134" s="125"/>
      <c r="C134" s="155" t="s">
        <v>316</v>
      </c>
      <c r="D134" s="128"/>
      <c r="E134" s="131">
        <v>0.79200000000000004</v>
      </c>
      <c r="F134" s="134"/>
      <c r="G134" s="134"/>
      <c r="H134" s="134"/>
      <c r="I134" s="134"/>
      <c r="J134" s="134"/>
      <c r="K134" s="134"/>
      <c r="L134" s="120"/>
      <c r="M134" s="120"/>
      <c r="N134" s="120"/>
      <c r="O134" s="120"/>
      <c r="P134" s="120"/>
      <c r="Q134" s="120"/>
      <c r="R134" s="120"/>
      <c r="S134" s="120"/>
      <c r="T134" s="120"/>
      <c r="U134" s="120" t="s">
        <v>138</v>
      </c>
      <c r="V134" s="120">
        <v>0</v>
      </c>
      <c r="W134" s="120"/>
      <c r="X134" s="120"/>
      <c r="Y134" s="120"/>
      <c r="Z134" s="120"/>
      <c r="AA134" s="120"/>
      <c r="AB134" s="120"/>
      <c r="AC134" s="120"/>
      <c r="AD134" s="120"/>
      <c r="AE134" s="120"/>
      <c r="AF134" s="120"/>
      <c r="AG134" s="120"/>
      <c r="AH134" s="120"/>
      <c r="AI134" s="120"/>
      <c r="AJ134" s="120"/>
      <c r="AK134" s="120"/>
      <c r="AL134" s="120"/>
      <c r="AM134" s="120"/>
      <c r="AN134" s="120"/>
      <c r="AO134" s="120"/>
      <c r="AP134" s="120"/>
      <c r="AQ134" s="120"/>
      <c r="AR134" s="120"/>
      <c r="AS134" s="120"/>
      <c r="AT134" s="120"/>
      <c r="AU134" s="120"/>
      <c r="AV134" s="120"/>
      <c r="AW134" s="120"/>
      <c r="AX134" s="120"/>
    </row>
    <row r="135" spans="1:50" outlineLevel="1">
      <c r="A135" s="121">
        <v>59</v>
      </c>
      <c r="B135" s="125" t="s">
        <v>317</v>
      </c>
      <c r="C135" s="154" t="s">
        <v>318</v>
      </c>
      <c r="D135" s="127" t="s">
        <v>173</v>
      </c>
      <c r="E135" s="130">
        <v>92.349000000000004</v>
      </c>
      <c r="F135" s="133"/>
      <c r="G135" s="134">
        <f>ROUND(E135*F135,2)</f>
        <v>0</v>
      </c>
      <c r="H135" s="134">
        <v>0</v>
      </c>
      <c r="I135" s="134">
        <f>ROUND(E135*H135,5)</f>
        <v>0</v>
      </c>
      <c r="J135" s="134">
        <v>0</v>
      </c>
      <c r="K135" s="134">
        <f>ROUND(E135*J135,5)</f>
        <v>0</v>
      </c>
      <c r="L135" s="120"/>
      <c r="M135" s="120"/>
      <c r="N135" s="120"/>
      <c r="O135" s="120"/>
      <c r="P135" s="120"/>
      <c r="Q135" s="120"/>
      <c r="R135" s="120"/>
      <c r="S135" s="120"/>
      <c r="T135" s="120"/>
      <c r="U135" s="120" t="s">
        <v>136</v>
      </c>
      <c r="V135" s="120"/>
      <c r="W135" s="120"/>
      <c r="X135" s="120"/>
      <c r="Y135" s="120"/>
      <c r="Z135" s="120"/>
      <c r="AA135" s="120"/>
      <c r="AB135" s="120"/>
      <c r="AC135" s="120"/>
      <c r="AD135" s="120"/>
      <c r="AE135" s="120"/>
      <c r="AF135" s="120"/>
      <c r="AG135" s="120"/>
      <c r="AH135" s="120"/>
      <c r="AI135" s="120"/>
      <c r="AJ135" s="120"/>
      <c r="AK135" s="120"/>
      <c r="AL135" s="120"/>
      <c r="AM135" s="120"/>
      <c r="AN135" s="120"/>
      <c r="AO135" s="120"/>
      <c r="AP135" s="120"/>
      <c r="AQ135" s="120"/>
      <c r="AR135" s="120"/>
      <c r="AS135" s="120"/>
      <c r="AT135" s="120"/>
      <c r="AU135" s="120"/>
      <c r="AV135" s="120"/>
      <c r="AW135" s="120"/>
      <c r="AX135" s="120"/>
    </row>
    <row r="136" spans="1:50" outlineLevel="1">
      <c r="A136" s="121">
        <v>60</v>
      </c>
      <c r="B136" s="125" t="s">
        <v>319</v>
      </c>
      <c r="C136" s="154" t="s">
        <v>320</v>
      </c>
      <c r="D136" s="127" t="s">
        <v>173</v>
      </c>
      <c r="E136" s="130">
        <v>33.061</v>
      </c>
      <c r="F136" s="133"/>
      <c r="G136" s="134">
        <f>ROUND(E136*F136,2)</f>
        <v>0</v>
      </c>
      <c r="H136" s="134">
        <v>8.6E-3</v>
      </c>
      <c r="I136" s="134">
        <f>ROUND(E136*H136,5)</f>
        <v>0.28432000000000002</v>
      </c>
      <c r="J136" s="134">
        <v>0</v>
      </c>
      <c r="K136" s="134">
        <f>ROUND(E136*J136,5)</f>
        <v>0</v>
      </c>
      <c r="L136" s="120"/>
      <c r="M136" s="120"/>
      <c r="N136" s="120"/>
      <c r="O136" s="120"/>
      <c r="P136" s="120"/>
      <c r="Q136" s="120"/>
      <c r="R136" s="120"/>
      <c r="S136" s="120"/>
      <c r="T136" s="120"/>
      <c r="U136" s="120" t="s">
        <v>136</v>
      </c>
      <c r="V136" s="120"/>
      <c r="W136" s="120"/>
      <c r="X136" s="120"/>
      <c r="Y136" s="120"/>
      <c r="Z136" s="120"/>
      <c r="AA136" s="120"/>
      <c r="AB136" s="120"/>
      <c r="AC136" s="120"/>
      <c r="AD136" s="120"/>
      <c r="AE136" s="120"/>
      <c r="AF136" s="120"/>
      <c r="AG136" s="120"/>
      <c r="AH136" s="120"/>
      <c r="AI136" s="120"/>
      <c r="AJ136" s="120"/>
      <c r="AK136" s="120"/>
      <c r="AL136" s="120"/>
      <c r="AM136" s="120"/>
      <c r="AN136" s="120"/>
      <c r="AO136" s="120"/>
      <c r="AP136" s="120"/>
      <c r="AQ136" s="120"/>
      <c r="AR136" s="120"/>
      <c r="AS136" s="120"/>
      <c r="AT136" s="120"/>
      <c r="AU136" s="120"/>
      <c r="AV136" s="120"/>
      <c r="AW136" s="120"/>
      <c r="AX136" s="120"/>
    </row>
    <row r="137" spans="1:50" outlineLevel="1">
      <c r="A137" s="121"/>
      <c r="B137" s="125"/>
      <c r="C137" s="155" t="s">
        <v>321</v>
      </c>
      <c r="D137" s="128"/>
      <c r="E137" s="131">
        <v>31.5</v>
      </c>
      <c r="F137" s="134"/>
      <c r="G137" s="134"/>
      <c r="H137" s="134"/>
      <c r="I137" s="134"/>
      <c r="J137" s="134"/>
      <c r="K137" s="134"/>
      <c r="L137" s="120"/>
      <c r="M137" s="120"/>
      <c r="N137" s="120"/>
      <c r="O137" s="120"/>
      <c r="P137" s="120"/>
      <c r="Q137" s="120"/>
      <c r="R137" s="120"/>
      <c r="S137" s="120"/>
      <c r="T137" s="120"/>
      <c r="U137" s="120" t="s">
        <v>138</v>
      </c>
      <c r="V137" s="120">
        <v>0</v>
      </c>
      <c r="W137" s="120"/>
      <c r="X137" s="120"/>
      <c r="Y137" s="120"/>
      <c r="Z137" s="120"/>
      <c r="AA137" s="120"/>
      <c r="AB137" s="120"/>
      <c r="AC137" s="120"/>
      <c r="AD137" s="120"/>
      <c r="AE137" s="120"/>
      <c r="AF137" s="120"/>
      <c r="AG137" s="120"/>
      <c r="AH137" s="120"/>
      <c r="AI137" s="120"/>
      <c r="AJ137" s="120"/>
      <c r="AK137" s="120"/>
      <c r="AL137" s="120"/>
      <c r="AM137" s="120"/>
      <c r="AN137" s="120"/>
      <c r="AO137" s="120"/>
      <c r="AP137" s="120"/>
      <c r="AQ137" s="120"/>
      <c r="AR137" s="120"/>
      <c r="AS137" s="120"/>
      <c r="AT137" s="120"/>
      <c r="AU137" s="120"/>
      <c r="AV137" s="120"/>
      <c r="AW137" s="120"/>
      <c r="AX137" s="120"/>
    </row>
    <row r="138" spans="1:50" outlineLevel="1">
      <c r="A138" s="121"/>
      <c r="B138" s="125"/>
      <c r="C138" s="155" t="s">
        <v>322</v>
      </c>
      <c r="D138" s="128"/>
      <c r="E138" s="131">
        <v>0.76900000000000002</v>
      </c>
      <c r="F138" s="134"/>
      <c r="G138" s="134"/>
      <c r="H138" s="134"/>
      <c r="I138" s="134"/>
      <c r="J138" s="134"/>
      <c r="K138" s="134"/>
      <c r="L138" s="120"/>
      <c r="M138" s="120"/>
      <c r="N138" s="120"/>
      <c r="O138" s="120"/>
      <c r="P138" s="120"/>
      <c r="Q138" s="120"/>
      <c r="R138" s="120"/>
      <c r="S138" s="120"/>
      <c r="T138" s="120"/>
      <c r="U138" s="120" t="s">
        <v>138</v>
      </c>
      <c r="V138" s="120">
        <v>0</v>
      </c>
      <c r="W138" s="120"/>
      <c r="X138" s="120"/>
      <c r="Y138" s="120"/>
      <c r="Z138" s="120"/>
      <c r="AA138" s="120"/>
      <c r="AB138" s="120"/>
      <c r="AC138" s="120"/>
      <c r="AD138" s="120"/>
      <c r="AE138" s="120"/>
      <c r="AF138" s="120"/>
      <c r="AG138" s="120"/>
      <c r="AH138" s="120"/>
      <c r="AI138" s="120"/>
      <c r="AJ138" s="120"/>
      <c r="AK138" s="120"/>
      <c r="AL138" s="120"/>
      <c r="AM138" s="120"/>
      <c r="AN138" s="120"/>
      <c r="AO138" s="120"/>
      <c r="AP138" s="120"/>
      <c r="AQ138" s="120"/>
      <c r="AR138" s="120"/>
      <c r="AS138" s="120"/>
      <c r="AT138" s="120"/>
      <c r="AU138" s="120"/>
      <c r="AV138" s="120"/>
      <c r="AW138" s="120"/>
      <c r="AX138" s="120"/>
    </row>
    <row r="139" spans="1:50" outlineLevel="1">
      <c r="A139" s="121"/>
      <c r="B139" s="125"/>
      <c r="C139" s="155" t="s">
        <v>316</v>
      </c>
      <c r="D139" s="128"/>
      <c r="E139" s="131">
        <v>0.79200000000000004</v>
      </c>
      <c r="F139" s="134"/>
      <c r="G139" s="134"/>
      <c r="H139" s="134"/>
      <c r="I139" s="134"/>
      <c r="J139" s="134"/>
      <c r="K139" s="134"/>
      <c r="L139" s="120"/>
      <c r="M139" s="120"/>
      <c r="N139" s="120"/>
      <c r="O139" s="120"/>
      <c r="P139" s="120"/>
      <c r="Q139" s="120"/>
      <c r="R139" s="120"/>
      <c r="S139" s="120"/>
      <c r="T139" s="120"/>
      <c r="U139" s="120" t="s">
        <v>138</v>
      </c>
      <c r="V139" s="120">
        <v>0</v>
      </c>
      <c r="W139" s="120"/>
      <c r="X139" s="120"/>
      <c r="Y139" s="120"/>
      <c r="Z139" s="120"/>
      <c r="AA139" s="120"/>
      <c r="AB139" s="120"/>
      <c r="AC139" s="120"/>
      <c r="AD139" s="120"/>
      <c r="AE139" s="120"/>
      <c r="AF139" s="120"/>
      <c r="AG139" s="120"/>
      <c r="AH139" s="120"/>
      <c r="AI139" s="120"/>
      <c r="AJ139" s="120"/>
      <c r="AK139" s="120"/>
      <c r="AL139" s="120"/>
      <c r="AM139" s="120"/>
      <c r="AN139" s="120"/>
      <c r="AO139" s="120"/>
      <c r="AP139" s="120"/>
      <c r="AQ139" s="120"/>
      <c r="AR139" s="120"/>
      <c r="AS139" s="120"/>
      <c r="AT139" s="120"/>
      <c r="AU139" s="120"/>
      <c r="AV139" s="120"/>
      <c r="AW139" s="120"/>
      <c r="AX139" s="120"/>
    </row>
    <row r="140" spans="1:50" outlineLevel="1">
      <c r="A140" s="121">
        <v>61</v>
      </c>
      <c r="B140" s="125" t="s">
        <v>323</v>
      </c>
      <c r="C140" s="154" t="s">
        <v>324</v>
      </c>
      <c r="D140" s="127" t="s">
        <v>173</v>
      </c>
      <c r="E140" s="130">
        <v>33.061</v>
      </c>
      <c r="F140" s="133"/>
      <c r="G140" s="134">
        <f>ROUND(E140*F140,2)</f>
        <v>0</v>
      </c>
      <c r="H140" s="134">
        <v>0</v>
      </c>
      <c r="I140" s="134">
        <f>ROUND(E140*H140,5)</f>
        <v>0</v>
      </c>
      <c r="J140" s="134">
        <v>0</v>
      </c>
      <c r="K140" s="134">
        <f>ROUND(E140*J140,5)</f>
        <v>0</v>
      </c>
      <c r="L140" s="120"/>
      <c r="M140" s="120"/>
      <c r="N140" s="120"/>
      <c r="O140" s="120"/>
      <c r="P140" s="120"/>
      <c r="Q140" s="120"/>
      <c r="R140" s="120"/>
      <c r="S140" s="120"/>
      <c r="T140" s="120"/>
      <c r="U140" s="120" t="s">
        <v>136</v>
      </c>
      <c r="V140" s="120"/>
      <c r="W140" s="120"/>
      <c r="X140" s="120"/>
      <c r="Y140" s="120"/>
      <c r="Z140" s="120"/>
      <c r="AA140" s="120"/>
      <c r="AB140" s="120"/>
      <c r="AC140" s="120"/>
      <c r="AD140" s="120"/>
      <c r="AE140" s="120"/>
      <c r="AF140" s="120"/>
      <c r="AG140" s="120"/>
      <c r="AH140" s="120"/>
      <c r="AI140" s="120"/>
      <c r="AJ140" s="120"/>
      <c r="AK140" s="120"/>
      <c r="AL140" s="120"/>
      <c r="AM140" s="120"/>
      <c r="AN140" s="120"/>
      <c r="AO140" s="120"/>
      <c r="AP140" s="120"/>
      <c r="AQ140" s="120"/>
      <c r="AR140" s="120"/>
      <c r="AS140" s="120"/>
      <c r="AT140" s="120"/>
      <c r="AU140" s="120"/>
      <c r="AV140" s="120"/>
      <c r="AW140" s="120"/>
      <c r="AX140" s="120"/>
    </row>
    <row r="141" spans="1:50" ht="22.5" outlineLevel="1">
      <c r="A141" s="121">
        <v>62</v>
      </c>
      <c r="B141" s="125" t="s">
        <v>325</v>
      </c>
      <c r="C141" s="154" t="s">
        <v>326</v>
      </c>
      <c r="D141" s="127" t="s">
        <v>255</v>
      </c>
      <c r="E141" s="130">
        <v>7.4300000000000005E-2</v>
      </c>
      <c r="F141" s="133"/>
      <c r="G141" s="134">
        <f>ROUND(E141*F141,2)</f>
        <v>0</v>
      </c>
      <c r="H141" s="134">
        <v>1.002</v>
      </c>
      <c r="I141" s="134">
        <f>ROUND(E141*H141,5)</f>
        <v>7.4450000000000002E-2</v>
      </c>
      <c r="J141" s="134">
        <v>0</v>
      </c>
      <c r="K141" s="134">
        <f>ROUND(E141*J141,5)</f>
        <v>0</v>
      </c>
      <c r="L141" s="120"/>
      <c r="M141" s="120"/>
      <c r="N141" s="120"/>
      <c r="O141" s="120"/>
      <c r="P141" s="120"/>
      <c r="Q141" s="120"/>
      <c r="R141" s="120"/>
      <c r="S141" s="120"/>
      <c r="T141" s="120"/>
      <c r="U141" s="120" t="s">
        <v>136</v>
      </c>
      <c r="V141" s="120"/>
      <c r="W141" s="120"/>
      <c r="X141" s="120"/>
      <c r="Y141" s="120"/>
      <c r="Z141" s="120"/>
      <c r="AA141" s="120"/>
      <c r="AB141" s="120"/>
      <c r="AC141" s="120"/>
      <c r="AD141" s="120"/>
      <c r="AE141" s="120"/>
      <c r="AF141" s="120"/>
      <c r="AG141" s="120"/>
      <c r="AH141" s="120"/>
      <c r="AI141" s="120"/>
      <c r="AJ141" s="120"/>
      <c r="AK141" s="120"/>
      <c r="AL141" s="120"/>
      <c r="AM141" s="120"/>
      <c r="AN141" s="120"/>
      <c r="AO141" s="120"/>
      <c r="AP141" s="120"/>
      <c r="AQ141" s="120"/>
      <c r="AR141" s="120"/>
      <c r="AS141" s="120"/>
      <c r="AT141" s="120"/>
      <c r="AU141" s="120"/>
      <c r="AV141" s="120"/>
      <c r="AW141" s="120"/>
      <c r="AX141" s="120"/>
    </row>
    <row r="142" spans="1:50" outlineLevel="1">
      <c r="A142" s="121"/>
      <c r="B142" s="125"/>
      <c r="C142" s="155" t="s">
        <v>327</v>
      </c>
      <c r="D142" s="128"/>
      <c r="E142" s="131">
        <v>7.4300000000000005E-2</v>
      </c>
      <c r="F142" s="134"/>
      <c r="G142" s="134"/>
      <c r="H142" s="134"/>
      <c r="I142" s="134"/>
      <c r="J142" s="134"/>
      <c r="K142" s="134"/>
      <c r="L142" s="120"/>
      <c r="M142" s="120"/>
      <c r="N142" s="120"/>
      <c r="O142" s="120"/>
      <c r="P142" s="120"/>
      <c r="Q142" s="120"/>
      <c r="R142" s="120"/>
      <c r="S142" s="120"/>
      <c r="T142" s="120"/>
      <c r="U142" s="120" t="s">
        <v>138</v>
      </c>
      <c r="V142" s="120">
        <v>0</v>
      </c>
      <c r="W142" s="120"/>
      <c r="X142" s="120"/>
      <c r="Y142" s="120"/>
      <c r="Z142" s="120"/>
      <c r="AA142" s="120"/>
      <c r="AB142" s="120"/>
      <c r="AC142" s="120"/>
      <c r="AD142" s="120"/>
      <c r="AE142" s="120"/>
      <c r="AF142" s="120"/>
      <c r="AG142" s="120"/>
      <c r="AH142" s="120"/>
      <c r="AI142" s="120"/>
      <c r="AJ142" s="120"/>
      <c r="AK142" s="120"/>
      <c r="AL142" s="120"/>
      <c r="AM142" s="120"/>
      <c r="AN142" s="120"/>
      <c r="AO142" s="120"/>
      <c r="AP142" s="120"/>
      <c r="AQ142" s="120"/>
      <c r="AR142" s="120"/>
      <c r="AS142" s="120"/>
      <c r="AT142" s="120"/>
      <c r="AU142" s="120"/>
      <c r="AV142" s="120"/>
      <c r="AW142" s="120"/>
      <c r="AX142" s="120"/>
    </row>
    <row r="143" spans="1:50" outlineLevel="1">
      <c r="A143" s="121">
        <v>63</v>
      </c>
      <c r="B143" s="125" t="s">
        <v>328</v>
      </c>
      <c r="C143" s="154" t="s">
        <v>329</v>
      </c>
      <c r="D143" s="127" t="s">
        <v>135</v>
      </c>
      <c r="E143" s="130">
        <v>3.6445919999999998</v>
      </c>
      <c r="F143" s="133"/>
      <c r="G143" s="134">
        <f>ROUND(E143*F143,2)</f>
        <v>0</v>
      </c>
      <c r="H143" s="134">
        <v>2.5251100000000002</v>
      </c>
      <c r="I143" s="134">
        <f>ROUND(E143*H143,5)</f>
        <v>9.2029999999999994</v>
      </c>
      <c r="J143" s="134">
        <v>0</v>
      </c>
      <c r="K143" s="134">
        <f>ROUND(E143*J143,5)</f>
        <v>0</v>
      </c>
      <c r="L143" s="120"/>
      <c r="M143" s="120"/>
      <c r="N143" s="120"/>
      <c r="O143" s="120"/>
      <c r="P143" s="120"/>
      <c r="Q143" s="120"/>
      <c r="R143" s="120"/>
      <c r="S143" s="120"/>
      <c r="T143" s="120"/>
      <c r="U143" s="120" t="s">
        <v>136</v>
      </c>
      <c r="V143" s="120"/>
      <c r="W143" s="120"/>
      <c r="X143" s="120"/>
      <c r="Y143" s="120"/>
      <c r="Z143" s="120"/>
      <c r="AA143" s="120"/>
      <c r="AB143" s="120"/>
      <c r="AC143" s="120"/>
      <c r="AD143" s="120"/>
      <c r="AE143" s="120"/>
      <c r="AF143" s="120"/>
      <c r="AG143" s="120"/>
      <c r="AH143" s="120"/>
      <c r="AI143" s="120"/>
      <c r="AJ143" s="120"/>
      <c r="AK143" s="120"/>
      <c r="AL143" s="120"/>
      <c r="AM143" s="120"/>
      <c r="AN143" s="120"/>
      <c r="AO143" s="120"/>
      <c r="AP143" s="120"/>
      <c r="AQ143" s="120"/>
      <c r="AR143" s="120"/>
      <c r="AS143" s="120"/>
      <c r="AT143" s="120"/>
      <c r="AU143" s="120"/>
      <c r="AV143" s="120"/>
      <c r="AW143" s="120"/>
      <c r="AX143" s="120"/>
    </row>
    <row r="144" spans="1:50" outlineLevel="1">
      <c r="A144" s="121"/>
      <c r="B144" s="125"/>
      <c r="C144" s="155" t="s">
        <v>330</v>
      </c>
      <c r="D144" s="128"/>
      <c r="E144" s="131">
        <v>0.26078400000000002</v>
      </c>
      <c r="F144" s="134"/>
      <c r="G144" s="134"/>
      <c r="H144" s="134"/>
      <c r="I144" s="134"/>
      <c r="J144" s="134"/>
      <c r="K144" s="134"/>
      <c r="L144" s="120"/>
      <c r="M144" s="120"/>
      <c r="N144" s="120"/>
      <c r="O144" s="120"/>
      <c r="P144" s="120"/>
      <c r="Q144" s="120"/>
      <c r="R144" s="120"/>
      <c r="S144" s="120"/>
      <c r="T144" s="120"/>
      <c r="U144" s="120" t="s">
        <v>138</v>
      </c>
      <c r="V144" s="120">
        <v>0</v>
      </c>
      <c r="W144" s="120"/>
      <c r="X144" s="120"/>
      <c r="Y144" s="120"/>
      <c r="Z144" s="120"/>
      <c r="AA144" s="120"/>
      <c r="AB144" s="120"/>
      <c r="AC144" s="120"/>
      <c r="AD144" s="120"/>
      <c r="AE144" s="120"/>
      <c r="AF144" s="120"/>
      <c r="AG144" s="120"/>
      <c r="AH144" s="120"/>
      <c r="AI144" s="120"/>
      <c r="AJ144" s="120"/>
      <c r="AK144" s="120"/>
      <c r="AL144" s="120"/>
      <c r="AM144" s="120"/>
      <c r="AN144" s="120"/>
      <c r="AO144" s="120"/>
      <c r="AP144" s="120"/>
      <c r="AQ144" s="120"/>
      <c r="AR144" s="120"/>
      <c r="AS144" s="120"/>
      <c r="AT144" s="120"/>
      <c r="AU144" s="120"/>
      <c r="AV144" s="120"/>
      <c r="AW144" s="120"/>
      <c r="AX144" s="120"/>
    </row>
    <row r="145" spans="1:50" ht="22.5" outlineLevel="1">
      <c r="A145" s="121"/>
      <c r="B145" s="125"/>
      <c r="C145" s="155" t="s">
        <v>331</v>
      </c>
      <c r="D145" s="128"/>
      <c r="E145" s="131">
        <v>3.3838080000000001</v>
      </c>
      <c r="F145" s="134"/>
      <c r="G145" s="134"/>
      <c r="H145" s="134"/>
      <c r="I145" s="134"/>
      <c r="J145" s="134"/>
      <c r="K145" s="134"/>
      <c r="L145" s="120"/>
      <c r="M145" s="120"/>
      <c r="N145" s="120"/>
      <c r="O145" s="120"/>
      <c r="P145" s="120"/>
      <c r="Q145" s="120"/>
      <c r="R145" s="120"/>
      <c r="S145" s="120"/>
      <c r="T145" s="120"/>
      <c r="U145" s="120" t="s">
        <v>138</v>
      </c>
      <c r="V145" s="120">
        <v>0</v>
      </c>
      <c r="W145" s="120"/>
      <c r="X145" s="120"/>
      <c r="Y145" s="120"/>
      <c r="Z145" s="120"/>
      <c r="AA145" s="120"/>
      <c r="AB145" s="120"/>
      <c r="AC145" s="120"/>
      <c r="AD145" s="120"/>
      <c r="AE145" s="120"/>
      <c r="AF145" s="120"/>
      <c r="AG145" s="120"/>
      <c r="AH145" s="120"/>
      <c r="AI145" s="120"/>
      <c r="AJ145" s="120"/>
      <c r="AK145" s="120"/>
      <c r="AL145" s="120"/>
      <c r="AM145" s="120"/>
      <c r="AN145" s="120"/>
      <c r="AO145" s="120"/>
      <c r="AP145" s="120"/>
      <c r="AQ145" s="120"/>
      <c r="AR145" s="120"/>
      <c r="AS145" s="120"/>
      <c r="AT145" s="120"/>
      <c r="AU145" s="120"/>
      <c r="AV145" s="120"/>
      <c r="AW145" s="120"/>
      <c r="AX145" s="120"/>
    </row>
    <row r="146" spans="1:50" outlineLevel="1">
      <c r="A146" s="121">
        <v>64</v>
      </c>
      <c r="B146" s="125" t="s">
        <v>332</v>
      </c>
      <c r="C146" s="154" t="s">
        <v>333</v>
      </c>
      <c r="D146" s="127" t="s">
        <v>173</v>
      </c>
      <c r="E146" s="130">
        <v>30.371600000000001</v>
      </c>
      <c r="F146" s="133"/>
      <c r="G146" s="134">
        <f>ROUND(E146*F146,2)</f>
        <v>0</v>
      </c>
      <c r="H146" s="134">
        <v>7.8200000000000006E-3</v>
      </c>
      <c r="I146" s="134">
        <f>ROUND(E146*H146,5)</f>
        <v>0.23751</v>
      </c>
      <c r="J146" s="134">
        <v>0</v>
      </c>
      <c r="K146" s="134">
        <f>ROUND(E146*J146,5)</f>
        <v>0</v>
      </c>
      <c r="L146" s="120"/>
      <c r="M146" s="120"/>
      <c r="N146" s="120"/>
      <c r="O146" s="120"/>
      <c r="P146" s="120"/>
      <c r="Q146" s="120"/>
      <c r="R146" s="120"/>
      <c r="S146" s="120"/>
      <c r="T146" s="120"/>
      <c r="U146" s="120" t="s">
        <v>136</v>
      </c>
      <c r="V146" s="120"/>
      <c r="W146" s="120"/>
      <c r="X146" s="120"/>
      <c r="Y146" s="120"/>
      <c r="Z146" s="120"/>
      <c r="AA146" s="120"/>
      <c r="AB146" s="120"/>
      <c r="AC146" s="120"/>
      <c r="AD146" s="120"/>
      <c r="AE146" s="120"/>
      <c r="AF146" s="120"/>
      <c r="AG146" s="120"/>
      <c r="AH146" s="120"/>
      <c r="AI146" s="120"/>
      <c r="AJ146" s="120"/>
      <c r="AK146" s="120"/>
      <c r="AL146" s="120"/>
      <c r="AM146" s="120"/>
      <c r="AN146" s="120"/>
      <c r="AO146" s="120"/>
      <c r="AP146" s="120"/>
      <c r="AQ146" s="120"/>
      <c r="AR146" s="120"/>
      <c r="AS146" s="120"/>
      <c r="AT146" s="120"/>
      <c r="AU146" s="120"/>
      <c r="AV146" s="120"/>
      <c r="AW146" s="120"/>
      <c r="AX146" s="120"/>
    </row>
    <row r="147" spans="1:50" outlineLevel="1">
      <c r="A147" s="121"/>
      <c r="B147" s="125"/>
      <c r="C147" s="155" t="s">
        <v>334</v>
      </c>
      <c r="D147" s="128"/>
      <c r="E147" s="131">
        <v>2.1732</v>
      </c>
      <c r="F147" s="134"/>
      <c r="G147" s="134"/>
      <c r="H147" s="134"/>
      <c r="I147" s="134"/>
      <c r="J147" s="134"/>
      <c r="K147" s="134"/>
      <c r="L147" s="120"/>
      <c r="M147" s="120"/>
      <c r="N147" s="120"/>
      <c r="O147" s="120"/>
      <c r="P147" s="120"/>
      <c r="Q147" s="120"/>
      <c r="R147" s="120"/>
      <c r="S147" s="120"/>
      <c r="T147" s="120"/>
      <c r="U147" s="120" t="s">
        <v>138</v>
      </c>
      <c r="V147" s="120">
        <v>0</v>
      </c>
      <c r="W147" s="120"/>
      <c r="X147" s="120"/>
      <c r="Y147" s="120"/>
      <c r="Z147" s="120"/>
      <c r="AA147" s="120"/>
      <c r="AB147" s="120"/>
      <c r="AC147" s="120"/>
      <c r="AD147" s="120"/>
      <c r="AE147" s="120"/>
      <c r="AF147" s="120"/>
      <c r="AG147" s="120"/>
      <c r="AH147" s="120"/>
      <c r="AI147" s="120"/>
      <c r="AJ147" s="120"/>
      <c r="AK147" s="120"/>
      <c r="AL147" s="120"/>
      <c r="AM147" s="120"/>
      <c r="AN147" s="120"/>
      <c r="AO147" s="120"/>
      <c r="AP147" s="120"/>
      <c r="AQ147" s="120"/>
      <c r="AR147" s="120"/>
      <c r="AS147" s="120"/>
      <c r="AT147" s="120"/>
      <c r="AU147" s="120"/>
      <c r="AV147" s="120"/>
      <c r="AW147" s="120"/>
      <c r="AX147" s="120"/>
    </row>
    <row r="148" spans="1:50" ht="22.5" outlineLevel="1">
      <c r="A148" s="121"/>
      <c r="B148" s="125"/>
      <c r="C148" s="155" t="s">
        <v>335</v>
      </c>
      <c r="D148" s="128"/>
      <c r="E148" s="131">
        <v>28.198399999999999</v>
      </c>
      <c r="F148" s="134"/>
      <c r="G148" s="134"/>
      <c r="H148" s="134"/>
      <c r="I148" s="134"/>
      <c r="J148" s="134"/>
      <c r="K148" s="134"/>
      <c r="L148" s="120"/>
      <c r="M148" s="120"/>
      <c r="N148" s="120"/>
      <c r="O148" s="120"/>
      <c r="P148" s="120"/>
      <c r="Q148" s="120"/>
      <c r="R148" s="120"/>
      <c r="S148" s="120"/>
      <c r="T148" s="120"/>
      <c r="U148" s="120" t="s">
        <v>138</v>
      </c>
      <c r="V148" s="120">
        <v>0</v>
      </c>
      <c r="W148" s="120"/>
      <c r="X148" s="120"/>
      <c r="Y148" s="120"/>
      <c r="Z148" s="120"/>
      <c r="AA148" s="120"/>
      <c r="AB148" s="120"/>
      <c r="AC148" s="120"/>
      <c r="AD148" s="120"/>
      <c r="AE148" s="120"/>
      <c r="AF148" s="120"/>
      <c r="AG148" s="120"/>
      <c r="AH148" s="120"/>
      <c r="AI148" s="120"/>
      <c r="AJ148" s="120"/>
      <c r="AK148" s="120"/>
      <c r="AL148" s="120"/>
      <c r="AM148" s="120"/>
      <c r="AN148" s="120"/>
      <c r="AO148" s="120"/>
      <c r="AP148" s="120"/>
      <c r="AQ148" s="120"/>
      <c r="AR148" s="120"/>
      <c r="AS148" s="120"/>
      <c r="AT148" s="120"/>
      <c r="AU148" s="120"/>
      <c r="AV148" s="120"/>
      <c r="AW148" s="120"/>
      <c r="AX148" s="120"/>
    </row>
    <row r="149" spans="1:50" outlineLevel="1">
      <c r="A149" s="121">
        <v>65</v>
      </c>
      <c r="B149" s="125" t="s">
        <v>336</v>
      </c>
      <c r="C149" s="154" t="s">
        <v>337</v>
      </c>
      <c r="D149" s="127" t="s">
        <v>173</v>
      </c>
      <c r="E149" s="130">
        <v>30.371600000000001</v>
      </c>
      <c r="F149" s="133"/>
      <c r="G149" s="134">
        <f>ROUND(E149*F149,2)</f>
        <v>0</v>
      </c>
      <c r="H149" s="134">
        <v>0</v>
      </c>
      <c r="I149" s="134">
        <f>ROUND(E149*H149,5)</f>
        <v>0</v>
      </c>
      <c r="J149" s="134">
        <v>0</v>
      </c>
      <c r="K149" s="134">
        <f>ROUND(E149*J149,5)</f>
        <v>0</v>
      </c>
      <c r="L149" s="120"/>
      <c r="M149" s="120"/>
      <c r="N149" s="120"/>
      <c r="O149" s="120"/>
      <c r="P149" s="120"/>
      <c r="Q149" s="120"/>
      <c r="R149" s="120"/>
      <c r="S149" s="120"/>
      <c r="T149" s="120"/>
      <c r="U149" s="120" t="s">
        <v>136</v>
      </c>
      <c r="V149" s="120"/>
      <c r="W149" s="120"/>
      <c r="X149" s="120"/>
      <c r="Y149" s="120"/>
      <c r="Z149" s="120"/>
      <c r="AA149" s="120"/>
      <c r="AB149" s="120"/>
      <c r="AC149" s="120"/>
      <c r="AD149" s="120"/>
      <c r="AE149" s="120"/>
      <c r="AF149" s="120"/>
      <c r="AG149" s="120"/>
      <c r="AH149" s="120"/>
      <c r="AI149" s="120"/>
      <c r="AJ149" s="120"/>
      <c r="AK149" s="120"/>
      <c r="AL149" s="120"/>
      <c r="AM149" s="120"/>
      <c r="AN149" s="120"/>
      <c r="AO149" s="120"/>
      <c r="AP149" s="120"/>
      <c r="AQ149" s="120"/>
      <c r="AR149" s="120"/>
      <c r="AS149" s="120"/>
      <c r="AT149" s="120"/>
      <c r="AU149" s="120"/>
      <c r="AV149" s="120"/>
      <c r="AW149" s="120"/>
      <c r="AX149" s="120"/>
    </row>
    <row r="150" spans="1:50" outlineLevel="1">
      <c r="A150" s="121">
        <v>66</v>
      </c>
      <c r="B150" s="125" t="s">
        <v>338</v>
      </c>
      <c r="C150" s="154" t="s">
        <v>339</v>
      </c>
      <c r="D150" s="127" t="s">
        <v>255</v>
      </c>
      <c r="E150" s="130">
        <v>5.4409000000000001</v>
      </c>
      <c r="F150" s="133"/>
      <c r="G150" s="134">
        <f>ROUND(E150*F150,2)</f>
        <v>0</v>
      </c>
      <c r="H150" s="134">
        <v>1.01939</v>
      </c>
      <c r="I150" s="134">
        <f>ROUND(E150*H150,5)</f>
        <v>5.5464000000000002</v>
      </c>
      <c r="J150" s="134">
        <v>0</v>
      </c>
      <c r="K150" s="134">
        <f>ROUND(E150*J150,5)</f>
        <v>0</v>
      </c>
      <c r="L150" s="120"/>
      <c r="M150" s="120"/>
      <c r="N150" s="120"/>
      <c r="O150" s="120"/>
      <c r="P150" s="120"/>
      <c r="Q150" s="120"/>
      <c r="R150" s="120"/>
      <c r="S150" s="120"/>
      <c r="T150" s="120"/>
      <c r="U150" s="120" t="s">
        <v>136</v>
      </c>
      <c r="V150" s="120"/>
      <c r="W150" s="120"/>
      <c r="X150" s="120"/>
      <c r="Y150" s="120"/>
      <c r="Z150" s="120"/>
      <c r="AA150" s="120"/>
      <c r="AB150" s="120"/>
      <c r="AC150" s="120"/>
      <c r="AD150" s="120"/>
      <c r="AE150" s="120"/>
      <c r="AF150" s="120"/>
      <c r="AG150" s="120"/>
      <c r="AH150" s="120"/>
      <c r="AI150" s="120"/>
      <c r="AJ150" s="120"/>
      <c r="AK150" s="120"/>
      <c r="AL150" s="120"/>
      <c r="AM150" s="120"/>
      <c r="AN150" s="120"/>
      <c r="AO150" s="120"/>
      <c r="AP150" s="120"/>
      <c r="AQ150" s="120"/>
      <c r="AR150" s="120"/>
      <c r="AS150" s="120"/>
      <c r="AT150" s="120"/>
      <c r="AU150" s="120"/>
      <c r="AV150" s="120"/>
      <c r="AW150" s="120"/>
      <c r="AX150" s="120"/>
    </row>
    <row r="151" spans="1:50" outlineLevel="1">
      <c r="A151" s="121"/>
      <c r="B151" s="125"/>
      <c r="C151" s="155" t="s">
        <v>340</v>
      </c>
      <c r="D151" s="128"/>
      <c r="E151" s="131">
        <v>5.4409000000000001</v>
      </c>
      <c r="F151" s="134"/>
      <c r="G151" s="134"/>
      <c r="H151" s="134"/>
      <c r="I151" s="134"/>
      <c r="J151" s="134"/>
      <c r="K151" s="134"/>
      <c r="L151" s="120"/>
      <c r="M151" s="120"/>
      <c r="N151" s="120"/>
      <c r="O151" s="120"/>
      <c r="P151" s="120"/>
      <c r="Q151" s="120"/>
      <c r="R151" s="120"/>
      <c r="S151" s="120"/>
      <c r="T151" s="120"/>
      <c r="U151" s="120" t="s">
        <v>138</v>
      </c>
      <c r="V151" s="120">
        <v>0</v>
      </c>
      <c r="W151" s="120"/>
      <c r="X151" s="120"/>
      <c r="Y151" s="120"/>
      <c r="Z151" s="120"/>
      <c r="AA151" s="120"/>
      <c r="AB151" s="120"/>
      <c r="AC151" s="120"/>
      <c r="AD151" s="120"/>
      <c r="AE151" s="120"/>
      <c r="AF151" s="120"/>
      <c r="AG151" s="120"/>
      <c r="AH151" s="120"/>
      <c r="AI151" s="120"/>
      <c r="AJ151" s="120"/>
      <c r="AK151" s="120"/>
      <c r="AL151" s="120"/>
      <c r="AM151" s="120"/>
      <c r="AN151" s="120"/>
      <c r="AO151" s="120"/>
      <c r="AP151" s="120"/>
      <c r="AQ151" s="120"/>
      <c r="AR151" s="120"/>
      <c r="AS151" s="120"/>
      <c r="AT151" s="120"/>
      <c r="AU151" s="120"/>
      <c r="AV151" s="120"/>
      <c r="AW151" s="120"/>
      <c r="AX151" s="120"/>
    </row>
    <row r="152" spans="1:50" outlineLevel="1">
      <c r="A152" s="121">
        <v>67</v>
      </c>
      <c r="B152" s="125" t="s">
        <v>341</v>
      </c>
      <c r="C152" s="154" t="s">
        <v>342</v>
      </c>
      <c r="D152" s="127" t="s">
        <v>135</v>
      </c>
      <c r="E152" s="130">
        <v>0.62147249999999998</v>
      </c>
      <c r="F152" s="133"/>
      <c r="G152" s="134">
        <f>ROUND(E152*F152,2)</f>
        <v>0</v>
      </c>
      <c r="H152" s="134">
        <v>2.52508</v>
      </c>
      <c r="I152" s="134">
        <f>ROUND(E152*H152,5)</f>
        <v>1.5692699999999999</v>
      </c>
      <c r="J152" s="134">
        <v>0</v>
      </c>
      <c r="K152" s="134">
        <f>ROUND(E152*J152,5)</f>
        <v>0</v>
      </c>
      <c r="L152" s="120"/>
      <c r="M152" s="120"/>
      <c r="N152" s="120"/>
      <c r="O152" s="120"/>
      <c r="P152" s="120"/>
      <c r="Q152" s="120"/>
      <c r="R152" s="120"/>
      <c r="S152" s="120"/>
      <c r="T152" s="120"/>
      <c r="U152" s="120" t="s">
        <v>136</v>
      </c>
      <c r="V152" s="120"/>
      <c r="W152" s="120"/>
      <c r="X152" s="120"/>
      <c r="Y152" s="120"/>
      <c r="Z152" s="120"/>
      <c r="AA152" s="120"/>
      <c r="AB152" s="120"/>
      <c r="AC152" s="120"/>
      <c r="AD152" s="120"/>
      <c r="AE152" s="120"/>
      <c r="AF152" s="120"/>
      <c r="AG152" s="120"/>
      <c r="AH152" s="120"/>
      <c r="AI152" s="120"/>
      <c r="AJ152" s="120"/>
      <c r="AK152" s="120"/>
      <c r="AL152" s="120"/>
      <c r="AM152" s="120"/>
      <c r="AN152" s="120"/>
      <c r="AO152" s="120"/>
      <c r="AP152" s="120"/>
      <c r="AQ152" s="120"/>
      <c r="AR152" s="120"/>
      <c r="AS152" s="120"/>
      <c r="AT152" s="120"/>
      <c r="AU152" s="120"/>
      <c r="AV152" s="120"/>
      <c r="AW152" s="120"/>
      <c r="AX152" s="120"/>
    </row>
    <row r="153" spans="1:50" outlineLevel="1">
      <c r="A153" s="121"/>
      <c r="B153" s="125"/>
      <c r="C153" s="155" t="s">
        <v>343</v>
      </c>
      <c r="D153" s="128"/>
      <c r="E153" s="131">
        <v>0.62147249999999998</v>
      </c>
      <c r="F153" s="134"/>
      <c r="G153" s="134"/>
      <c r="H153" s="134"/>
      <c r="I153" s="134"/>
      <c r="J153" s="134"/>
      <c r="K153" s="134"/>
      <c r="L153" s="120"/>
      <c r="M153" s="120"/>
      <c r="N153" s="120"/>
      <c r="O153" s="120"/>
      <c r="P153" s="120"/>
      <c r="Q153" s="120"/>
      <c r="R153" s="120"/>
      <c r="S153" s="120"/>
      <c r="T153" s="120"/>
      <c r="U153" s="120" t="s">
        <v>138</v>
      </c>
      <c r="V153" s="120">
        <v>0</v>
      </c>
      <c r="W153" s="120"/>
      <c r="X153" s="120"/>
      <c r="Y153" s="120"/>
      <c r="Z153" s="120"/>
      <c r="AA153" s="120"/>
      <c r="AB153" s="120"/>
      <c r="AC153" s="120"/>
      <c r="AD153" s="120"/>
      <c r="AE153" s="120"/>
      <c r="AF153" s="120"/>
      <c r="AG153" s="120"/>
      <c r="AH153" s="120"/>
      <c r="AI153" s="120"/>
      <c r="AJ153" s="120"/>
      <c r="AK153" s="120"/>
      <c r="AL153" s="120"/>
      <c r="AM153" s="120"/>
      <c r="AN153" s="120"/>
      <c r="AO153" s="120"/>
      <c r="AP153" s="120"/>
      <c r="AQ153" s="120"/>
      <c r="AR153" s="120"/>
      <c r="AS153" s="120"/>
      <c r="AT153" s="120"/>
      <c r="AU153" s="120"/>
      <c r="AV153" s="120"/>
      <c r="AW153" s="120"/>
      <c r="AX153" s="120"/>
    </row>
    <row r="154" spans="1:50" outlineLevel="1">
      <c r="A154" s="121">
        <v>68</v>
      </c>
      <c r="B154" s="125" t="s">
        <v>344</v>
      </c>
      <c r="C154" s="154" t="s">
        <v>345</v>
      </c>
      <c r="D154" s="127" t="s">
        <v>173</v>
      </c>
      <c r="E154" s="130">
        <v>4.1431500000000003</v>
      </c>
      <c r="F154" s="133"/>
      <c r="G154" s="134">
        <f>ROUND(E154*F154,2)</f>
        <v>0</v>
      </c>
      <c r="H154" s="134">
        <v>4.5969999999999997E-2</v>
      </c>
      <c r="I154" s="134">
        <f>ROUND(E154*H154,5)</f>
        <v>0.19045999999999999</v>
      </c>
      <c r="J154" s="134">
        <v>0</v>
      </c>
      <c r="K154" s="134">
        <f>ROUND(E154*J154,5)</f>
        <v>0</v>
      </c>
      <c r="L154" s="120"/>
      <c r="M154" s="120"/>
      <c r="N154" s="120"/>
      <c r="O154" s="120"/>
      <c r="P154" s="120"/>
      <c r="Q154" s="120"/>
      <c r="R154" s="120"/>
      <c r="S154" s="120"/>
      <c r="T154" s="120"/>
      <c r="U154" s="120" t="s">
        <v>136</v>
      </c>
      <c r="V154" s="120"/>
      <c r="W154" s="120"/>
      <c r="X154" s="120"/>
      <c r="Y154" s="120"/>
      <c r="Z154" s="120"/>
      <c r="AA154" s="120"/>
      <c r="AB154" s="120"/>
      <c r="AC154" s="120"/>
      <c r="AD154" s="120"/>
      <c r="AE154" s="120"/>
      <c r="AF154" s="120"/>
      <c r="AG154" s="120"/>
      <c r="AH154" s="120"/>
      <c r="AI154" s="120"/>
      <c r="AJ154" s="120"/>
      <c r="AK154" s="120"/>
      <c r="AL154" s="120"/>
      <c r="AM154" s="120"/>
      <c r="AN154" s="120"/>
      <c r="AO154" s="120"/>
      <c r="AP154" s="120"/>
      <c r="AQ154" s="120"/>
      <c r="AR154" s="120"/>
      <c r="AS154" s="120"/>
      <c r="AT154" s="120"/>
      <c r="AU154" s="120"/>
      <c r="AV154" s="120"/>
      <c r="AW154" s="120"/>
      <c r="AX154" s="120"/>
    </row>
    <row r="155" spans="1:50" outlineLevel="1">
      <c r="A155" s="121"/>
      <c r="B155" s="125"/>
      <c r="C155" s="155" t="s">
        <v>346</v>
      </c>
      <c r="D155" s="128"/>
      <c r="E155" s="131">
        <v>4.1431500000000003</v>
      </c>
      <c r="F155" s="134"/>
      <c r="G155" s="134"/>
      <c r="H155" s="134"/>
      <c r="I155" s="134"/>
      <c r="J155" s="134"/>
      <c r="K155" s="134"/>
      <c r="L155" s="120"/>
      <c r="M155" s="120"/>
      <c r="N155" s="120"/>
      <c r="O155" s="120"/>
      <c r="P155" s="120"/>
      <c r="Q155" s="120"/>
      <c r="R155" s="120"/>
      <c r="S155" s="120"/>
      <c r="T155" s="120"/>
      <c r="U155" s="120" t="s">
        <v>138</v>
      </c>
      <c r="V155" s="120">
        <v>0</v>
      </c>
      <c r="W155" s="120"/>
      <c r="X155" s="120"/>
      <c r="Y155" s="120"/>
      <c r="Z155" s="120"/>
      <c r="AA155" s="120"/>
      <c r="AB155" s="120"/>
      <c r="AC155" s="120"/>
      <c r="AD155" s="120"/>
      <c r="AE155" s="120"/>
      <c r="AF155" s="120"/>
      <c r="AG155" s="120"/>
      <c r="AH155" s="120"/>
      <c r="AI155" s="120"/>
      <c r="AJ155" s="120"/>
      <c r="AK155" s="120"/>
      <c r="AL155" s="120"/>
      <c r="AM155" s="120"/>
      <c r="AN155" s="120"/>
      <c r="AO155" s="120"/>
      <c r="AP155" s="120"/>
      <c r="AQ155" s="120"/>
      <c r="AR155" s="120"/>
      <c r="AS155" s="120"/>
      <c r="AT155" s="120"/>
      <c r="AU155" s="120"/>
      <c r="AV155" s="120"/>
      <c r="AW155" s="120"/>
      <c r="AX155" s="120"/>
    </row>
    <row r="156" spans="1:50" ht="22.5" outlineLevel="1">
      <c r="A156" s="121">
        <v>69</v>
      </c>
      <c r="B156" s="125" t="s">
        <v>347</v>
      </c>
      <c r="C156" s="154" t="s">
        <v>348</v>
      </c>
      <c r="D156" s="127" t="s">
        <v>173</v>
      </c>
      <c r="E156" s="130">
        <v>4.1431500000000003</v>
      </c>
      <c r="F156" s="133"/>
      <c r="G156" s="134">
        <f>ROUND(E156*F156,2)</f>
        <v>0</v>
      </c>
      <c r="H156" s="134">
        <v>0</v>
      </c>
      <c r="I156" s="134">
        <f>ROUND(E156*H156,5)</f>
        <v>0</v>
      </c>
      <c r="J156" s="134">
        <v>0</v>
      </c>
      <c r="K156" s="134">
        <f>ROUND(E156*J156,5)</f>
        <v>0</v>
      </c>
      <c r="L156" s="120"/>
      <c r="M156" s="120"/>
      <c r="N156" s="120"/>
      <c r="O156" s="120"/>
      <c r="P156" s="120"/>
      <c r="Q156" s="120"/>
      <c r="R156" s="120"/>
      <c r="S156" s="120"/>
      <c r="T156" s="120"/>
      <c r="U156" s="120" t="s">
        <v>136</v>
      </c>
      <c r="V156" s="120"/>
      <c r="W156" s="120"/>
      <c r="X156" s="120"/>
      <c r="Y156" s="120"/>
      <c r="Z156" s="120"/>
      <c r="AA156" s="120"/>
      <c r="AB156" s="120"/>
      <c r="AC156" s="120"/>
      <c r="AD156" s="120"/>
      <c r="AE156" s="120"/>
      <c r="AF156" s="120"/>
      <c r="AG156" s="120"/>
      <c r="AH156" s="120"/>
      <c r="AI156" s="120"/>
      <c r="AJ156" s="120"/>
      <c r="AK156" s="120"/>
      <c r="AL156" s="120"/>
      <c r="AM156" s="120"/>
      <c r="AN156" s="120"/>
      <c r="AO156" s="120"/>
      <c r="AP156" s="120"/>
      <c r="AQ156" s="120"/>
      <c r="AR156" s="120"/>
      <c r="AS156" s="120"/>
      <c r="AT156" s="120"/>
      <c r="AU156" s="120"/>
      <c r="AV156" s="120"/>
      <c r="AW156" s="120"/>
      <c r="AX156" s="120"/>
    </row>
    <row r="157" spans="1:50" outlineLevel="1">
      <c r="A157" s="121">
        <v>70</v>
      </c>
      <c r="B157" s="125" t="s">
        <v>349</v>
      </c>
      <c r="C157" s="154" t="s">
        <v>350</v>
      </c>
      <c r="D157" s="127" t="s">
        <v>197</v>
      </c>
      <c r="E157" s="130">
        <v>12.555</v>
      </c>
      <c r="F157" s="133"/>
      <c r="G157" s="134">
        <f>ROUND(E157*F157,2)</f>
        <v>0</v>
      </c>
      <c r="H157" s="134">
        <v>0.11369</v>
      </c>
      <c r="I157" s="134">
        <f>ROUND(E157*H157,5)</f>
        <v>1.4273800000000001</v>
      </c>
      <c r="J157" s="134">
        <v>0</v>
      </c>
      <c r="K157" s="134">
        <f>ROUND(E157*J157,5)</f>
        <v>0</v>
      </c>
      <c r="L157" s="120"/>
      <c r="M157" s="120"/>
      <c r="N157" s="120"/>
      <c r="O157" s="120"/>
      <c r="P157" s="120"/>
      <c r="Q157" s="120"/>
      <c r="R157" s="120"/>
      <c r="S157" s="120"/>
      <c r="T157" s="120"/>
      <c r="U157" s="120" t="s">
        <v>136</v>
      </c>
      <c r="V157" s="120"/>
      <c r="W157" s="120"/>
      <c r="X157" s="120"/>
      <c r="Y157" s="120"/>
      <c r="Z157" s="120"/>
      <c r="AA157" s="120"/>
      <c r="AB157" s="120"/>
      <c r="AC157" s="120"/>
      <c r="AD157" s="120"/>
      <c r="AE157" s="120"/>
      <c r="AF157" s="120"/>
      <c r="AG157" s="120"/>
      <c r="AH157" s="120"/>
      <c r="AI157" s="120"/>
      <c r="AJ157" s="120"/>
      <c r="AK157" s="120"/>
      <c r="AL157" s="120"/>
      <c r="AM157" s="120"/>
      <c r="AN157" s="120"/>
      <c r="AO157" s="120"/>
      <c r="AP157" s="120"/>
      <c r="AQ157" s="120"/>
      <c r="AR157" s="120"/>
      <c r="AS157" s="120"/>
      <c r="AT157" s="120"/>
      <c r="AU157" s="120"/>
      <c r="AV157" s="120"/>
      <c r="AW157" s="120"/>
      <c r="AX157" s="120"/>
    </row>
    <row r="158" spans="1:50" outlineLevel="1">
      <c r="A158" s="121"/>
      <c r="B158" s="125"/>
      <c r="C158" s="155" t="s">
        <v>351</v>
      </c>
      <c r="D158" s="128"/>
      <c r="E158" s="131">
        <v>12.555</v>
      </c>
      <c r="F158" s="134"/>
      <c r="G158" s="134"/>
      <c r="H158" s="134"/>
      <c r="I158" s="134"/>
      <c r="J158" s="134"/>
      <c r="K158" s="134"/>
      <c r="L158" s="120"/>
      <c r="M158" s="120"/>
      <c r="N158" s="120"/>
      <c r="O158" s="120"/>
      <c r="P158" s="120"/>
      <c r="Q158" s="120"/>
      <c r="R158" s="120"/>
      <c r="S158" s="120"/>
      <c r="T158" s="120"/>
      <c r="U158" s="120" t="s">
        <v>138</v>
      </c>
      <c r="V158" s="120">
        <v>0</v>
      </c>
      <c r="W158" s="120"/>
      <c r="X158" s="120"/>
      <c r="Y158" s="120"/>
      <c r="Z158" s="120"/>
      <c r="AA158" s="120"/>
      <c r="AB158" s="120"/>
      <c r="AC158" s="120"/>
      <c r="AD158" s="120"/>
      <c r="AE158" s="120"/>
      <c r="AF158" s="120"/>
      <c r="AG158" s="120"/>
      <c r="AH158" s="120"/>
      <c r="AI158" s="120"/>
      <c r="AJ158" s="120"/>
      <c r="AK158" s="120"/>
      <c r="AL158" s="120"/>
      <c r="AM158" s="120"/>
      <c r="AN158" s="120"/>
      <c r="AO158" s="120"/>
      <c r="AP158" s="120"/>
      <c r="AQ158" s="120"/>
      <c r="AR158" s="120"/>
      <c r="AS158" s="120"/>
      <c r="AT158" s="120"/>
      <c r="AU158" s="120"/>
      <c r="AV158" s="120"/>
      <c r="AW158" s="120"/>
      <c r="AX158" s="120"/>
    </row>
    <row r="159" spans="1:50" outlineLevel="1">
      <c r="A159" s="121">
        <v>71</v>
      </c>
      <c r="B159" s="125" t="s">
        <v>352</v>
      </c>
      <c r="C159" s="154" t="s">
        <v>353</v>
      </c>
      <c r="D159" s="127" t="s">
        <v>173</v>
      </c>
      <c r="E159" s="130">
        <v>2.3302079999999998</v>
      </c>
      <c r="F159" s="133"/>
      <c r="G159" s="134">
        <f>ROUND(E159*F159,2)</f>
        <v>0</v>
      </c>
      <c r="H159" s="134">
        <v>1.6930000000000001E-2</v>
      </c>
      <c r="I159" s="134">
        <f>ROUND(E159*H159,5)</f>
        <v>3.9449999999999999E-2</v>
      </c>
      <c r="J159" s="134">
        <v>0</v>
      </c>
      <c r="K159" s="134">
        <f>ROUND(E159*J159,5)</f>
        <v>0</v>
      </c>
      <c r="L159" s="120"/>
      <c r="M159" s="120"/>
      <c r="N159" s="120"/>
      <c r="O159" s="120"/>
      <c r="P159" s="120"/>
      <c r="Q159" s="120"/>
      <c r="R159" s="120"/>
      <c r="S159" s="120"/>
      <c r="T159" s="120"/>
      <c r="U159" s="120" t="s">
        <v>136</v>
      </c>
      <c r="V159" s="120"/>
      <c r="W159" s="120"/>
      <c r="X159" s="120"/>
      <c r="Y159" s="120"/>
      <c r="Z159" s="120"/>
      <c r="AA159" s="120"/>
      <c r="AB159" s="120"/>
      <c r="AC159" s="120"/>
      <c r="AD159" s="120"/>
      <c r="AE159" s="120"/>
      <c r="AF159" s="120"/>
      <c r="AG159" s="120"/>
      <c r="AH159" s="120"/>
      <c r="AI159" s="120"/>
      <c r="AJ159" s="120"/>
      <c r="AK159" s="120"/>
      <c r="AL159" s="120"/>
      <c r="AM159" s="120"/>
      <c r="AN159" s="120"/>
      <c r="AO159" s="120"/>
      <c r="AP159" s="120"/>
      <c r="AQ159" s="120"/>
      <c r="AR159" s="120"/>
      <c r="AS159" s="120"/>
      <c r="AT159" s="120"/>
      <c r="AU159" s="120"/>
      <c r="AV159" s="120"/>
      <c r="AW159" s="120"/>
      <c r="AX159" s="120"/>
    </row>
    <row r="160" spans="1:50" outlineLevel="1">
      <c r="A160" s="121"/>
      <c r="B160" s="125"/>
      <c r="C160" s="155" t="s">
        <v>354</v>
      </c>
      <c r="D160" s="128"/>
      <c r="E160" s="131">
        <v>2.3302079999999998</v>
      </c>
      <c r="F160" s="134"/>
      <c r="G160" s="134"/>
      <c r="H160" s="134"/>
      <c r="I160" s="134"/>
      <c r="J160" s="134"/>
      <c r="K160" s="134"/>
      <c r="L160" s="120"/>
      <c r="M160" s="120"/>
      <c r="N160" s="120"/>
      <c r="O160" s="120"/>
      <c r="P160" s="120"/>
      <c r="Q160" s="120"/>
      <c r="R160" s="120"/>
      <c r="S160" s="120"/>
      <c r="T160" s="120"/>
      <c r="U160" s="120" t="s">
        <v>138</v>
      </c>
      <c r="V160" s="120">
        <v>0</v>
      </c>
      <c r="W160" s="120"/>
      <c r="X160" s="120"/>
      <c r="Y160" s="120"/>
      <c r="Z160" s="120"/>
      <c r="AA160" s="120"/>
      <c r="AB160" s="120"/>
      <c r="AC160" s="120"/>
      <c r="AD160" s="120"/>
      <c r="AE160" s="120"/>
      <c r="AF160" s="120"/>
      <c r="AG160" s="120"/>
      <c r="AH160" s="120"/>
      <c r="AI160" s="120"/>
      <c r="AJ160" s="120"/>
      <c r="AK160" s="120"/>
      <c r="AL160" s="120"/>
      <c r="AM160" s="120"/>
      <c r="AN160" s="120"/>
      <c r="AO160" s="120"/>
      <c r="AP160" s="120"/>
      <c r="AQ160" s="120"/>
      <c r="AR160" s="120"/>
      <c r="AS160" s="120"/>
      <c r="AT160" s="120"/>
      <c r="AU160" s="120"/>
      <c r="AV160" s="120"/>
      <c r="AW160" s="120"/>
      <c r="AX160" s="120"/>
    </row>
    <row r="161" spans="1:50" outlineLevel="1">
      <c r="A161" s="121">
        <v>72</v>
      </c>
      <c r="B161" s="125" t="s">
        <v>355</v>
      </c>
      <c r="C161" s="154" t="s">
        <v>356</v>
      </c>
      <c r="D161" s="127" t="s">
        <v>173</v>
      </c>
      <c r="E161" s="130">
        <v>2.3302100000000001</v>
      </c>
      <c r="F161" s="133"/>
      <c r="G161" s="134">
        <f>ROUND(E161*F161,2)</f>
        <v>0</v>
      </c>
      <c r="H161" s="134">
        <v>0</v>
      </c>
      <c r="I161" s="134">
        <f>ROUND(E161*H161,5)</f>
        <v>0</v>
      </c>
      <c r="J161" s="134">
        <v>0</v>
      </c>
      <c r="K161" s="134">
        <f>ROUND(E161*J161,5)</f>
        <v>0</v>
      </c>
      <c r="L161" s="120"/>
      <c r="M161" s="120"/>
      <c r="N161" s="120"/>
      <c r="O161" s="120"/>
      <c r="P161" s="120"/>
      <c r="Q161" s="120"/>
      <c r="R161" s="120"/>
      <c r="S161" s="120"/>
      <c r="T161" s="120"/>
      <c r="U161" s="120" t="s">
        <v>136</v>
      </c>
      <c r="V161" s="120"/>
      <c r="W161" s="120"/>
      <c r="X161" s="120"/>
      <c r="Y161" s="120"/>
      <c r="Z161" s="120"/>
      <c r="AA161" s="120"/>
      <c r="AB161" s="120"/>
      <c r="AC161" s="120"/>
      <c r="AD161" s="120"/>
      <c r="AE161" s="120"/>
      <c r="AF161" s="120"/>
      <c r="AG161" s="120"/>
      <c r="AH161" s="120"/>
      <c r="AI161" s="120"/>
      <c r="AJ161" s="120"/>
      <c r="AK161" s="120"/>
      <c r="AL161" s="120"/>
      <c r="AM161" s="120"/>
      <c r="AN161" s="120"/>
      <c r="AO161" s="120"/>
      <c r="AP161" s="120"/>
      <c r="AQ161" s="120"/>
      <c r="AR161" s="120"/>
      <c r="AS161" s="120"/>
      <c r="AT161" s="120"/>
      <c r="AU161" s="120"/>
      <c r="AV161" s="120"/>
      <c r="AW161" s="120"/>
      <c r="AX161" s="120"/>
    </row>
    <row r="162" spans="1:50" ht="22.5" outlineLevel="1">
      <c r="A162" s="121">
        <v>73</v>
      </c>
      <c r="B162" s="125" t="s">
        <v>357</v>
      </c>
      <c r="C162" s="154" t="s">
        <v>358</v>
      </c>
      <c r="D162" s="127" t="s">
        <v>173</v>
      </c>
      <c r="E162" s="130">
        <v>4.9000000000000004</v>
      </c>
      <c r="F162" s="133"/>
      <c r="G162" s="134">
        <f>ROUND(E162*F162,2)</f>
        <v>0</v>
      </c>
      <c r="H162" s="134">
        <v>2.9440000000000001E-2</v>
      </c>
      <c r="I162" s="134">
        <f>ROUND(E162*H162,5)</f>
        <v>0.14426</v>
      </c>
      <c r="J162" s="134">
        <v>0</v>
      </c>
      <c r="K162" s="134">
        <f>ROUND(E162*J162,5)</f>
        <v>0</v>
      </c>
      <c r="L162" s="120"/>
      <c r="M162" s="120"/>
      <c r="N162" s="120"/>
      <c r="O162" s="120"/>
      <c r="P162" s="120"/>
      <c r="Q162" s="120"/>
      <c r="R162" s="120"/>
      <c r="S162" s="120"/>
      <c r="T162" s="120"/>
      <c r="U162" s="120" t="s">
        <v>136</v>
      </c>
      <c r="V162" s="120"/>
      <c r="W162" s="120"/>
      <c r="X162" s="120"/>
      <c r="Y162" s="120"/>
      <c r="Z162" s="120"/>
      <c r="AA162" s="120"/>
      <c r="AB162" s="120"/>
      <c r="AC162" s="120"/>
      <c r="AD162" s="120"/>
      <c r="AE162" s="120"/>
      <c r="AF162" s="120"/>
      <c r="AG162" s="120"/>
      <c r="AH162" s="120"/>
      <c r="AI162" s="120"/>
      <c r="AJ162" s="120"/>
      <c r="AK162" s="120"/>
      <c r="AL162" s="120"/>
      <c r="AM162" s="120"/>
      <c r="AN162" s="120"/>
      <c r="AO162" s="120"/>
      <c r="AP162" s="120"/>
      <c r="AQ162" s="120"/>
      <c r="AR162" s="120"/>
      <c r="AS162" s="120"/>
      <c r="AT162" s="120"/>
      <c r="AU162" s="120"/>
      <c r="AV162" s="120"/>
      <c r="AW162" s="120"/>
      <c r="AX162" s="120"/>
    </row>
    <row r="163" spans="1:50" outlineLevel="1">
      <c r="A163" s="121"/>
      <c r="B163" s="125"/>
      <c r="C163" s="155" t="s">
        <v>359</v>
      </c>
      <c r="D163" s="128"/>
      <c r="E163" s="131">
        <v>4.9000000000000004</v>
      </c>
      <c r="F163" s="134"/>
      <c r="G163" s="134"/>
      <c r="H163" s="134"/>
      <c r="I163" s="134"/>
      <c r="J163" s="134"/>
      <c r="K163" s="134"/>
      <c r="L163" s="120"/>
      <c r="M163" s="120"/>
      <c r="N163" s="120"/>
      <c r="O163" s="120"/>
      <c r="P163" s="120"/>
      <c r="Q163" s="120"/>
      <c r="R163" s="120"/>
      <c r="S163" s="120"/>
      <c r="T163" s="120"/>
      <c r="U163" s="120" t="s">
        <v>138</v>
      </c>
      <c r="V163" s="120">
        <v>0</v>
      </c>
      <c r="W163" s="120"/>
      <c r="X163" s="120"/>
      <c r="Y163" s="120"/>
      <c r="Z163" s="120"/>
      <c r="AA163" s="120"/>
      <c r="AB163" s="120"/>
      <c r="AC163" s="120"/>
      <c r="AD163" s="120"/>
      <c r="AE163" s="120"/>
      <c r="AF163" s="120"/>
      <c r="AG163" s="120"/>
      <c r="AH163" s="120"/>
      <c r="AI163" s="120"/>
      <c r="AJ163" s="120"/>
      <c r="AK163" s="120"/>
      <c r="AL163" s="120"/>
      <c r="AM163" s="120"/>
      <c r="AN163" s="120"/>
      <c r="AO163" s="120"/>
      <c r="AP163" s="120"/>
      <c r="AQ163" s="120"/>
      <c r="AR163" s="120"/>
      <c r="AS163" s="120"/>
      <c r="AT163" s="120"/>
      <c r="AU163" s="120"/>
      <c r="AV163" s="120"/>
      <c r="AW163" s="120"/>
      <c r="AX163" s="120"/>
    </row>
    <row r="164" spans="1:50" ht="22.5" outlineLevel="1">
      <c r="A164" s="121">
        <v>74</v>
      </c>
      <c r="B164" s="125" t="s">
        <v>360</v>
      </c>
      <c r="C164" s="154" t="s">
        <v>361</v>
      </c>
      <c r="D164" s="127" t="s">
        <v>173</v>
      </c>
      <c r="E164" s="130">
        <v>6.2271000000000001</v>
      </c>
      <c r="F164" s="133"/>
      <c r="G164" s="134">
        <f>ROUND(E164*F164,2)</f>
        <v>0</v>
      </c>
      <c r="H164" s="134">
        <v>1.4970000000000001E-2</v>
      </c>
      <c r="I164" s="134">
        <f>ROUND(E164*H164,5)</f>
        <v>9.3219999999999997E-2</v>
      </c>
      <c r="J164" s="134">
        <v>0</v>
      </c>
      <c r="K164" s="134">
        <f>ROUND(E164*J164,5)</f>
        <v>0</v>
      </c>
      <c r="L164" s="120"/>
      <c r="M164" s="120"/>
      <c r="N164" s="120"/>
      <c r="O164" s="120"/>
      <c r="P164" s="120"/>
      <c r="Q164" s="120"/>
      <c r="R164" s="120"/>
      <c r="S164" s="120"/>
      <c r="T164" s="120"/>
      <c r="U164" s="120" t="s">
        <v>136</v>
      </c>
      <c r="V164" s="120"/>
      <c r="W164" s="120"/>
      <c r="X164" s="120"/>
      <c r="Y164" s="120"/>
      <c r="Z164" s="120"/>
      <c r="AA164" s="120"/>
      <c r="AB164" s="120"/>
      <c r="AC164" s="120"/>
      <c r="AD164" s="120"/>
      <c r="AE164" s="120"/>
      <c r="AF164" s="120"/>
      <c r="AG164" s="120"/>
      <c r="AH164" s="120"/>
      <c r="AI164" s="120"/>
      <c r="AJ164" s="120"/>
      <c r="AK164" s="120"/>
      <c r="AL164" s="120"/>
      <c r="AM164" s="120"/>
      <c r="AN164" s="120"/>
      <c r="AO164" s="120"/>
      <c r="AP164" s="120"/>
      <c r="AQ164" s="120"/>
      <c r="AR164" s="120"/>
      <c r="AS164" s="120"/>
      <c r="AT164" s="120"/>
      <c r="AU164" s="120"/>
      <c r="AV164" s="120"/>
      <c r="AW164" s="120"/>
      <c r="AX164" s="120"/>
    </row>
    <row r="165" spans="1:50" outlineLevel="1">
      <c r="A165" s="121"/>
      <c r="B165" s="125"/>
      <c r="C165" s="155" t="s">
        <v>362</v>
      </c>
      <c r="D165" s="128"/>
      <c r="E165" s="131">
        <v>6.2271000000000001</v>
      </c>
      <c r="F165" s="134"/>
      <c r="G165" s="134"/>
      <c r="H165" s="134"/>
      <c r="I165" s="134"/>
      <c r="J165" s="134"/>
      <c r="K165" s="134"/>
      <c r="L165" s="120"/>
      <c r="M165" s="120"/>
      <c r="N165" s="120"/>
      <c r="O165" s="120"/>
      <c r="P165" s="120"/>
      <c r="Q165" s="120"/>
      <c r="R165" s="120"/>
      <c r="S165" s="120"/>
      <c r="T165" s="120"/>
      <c r="U165" s="120" t="s">
        <v>138</v>
      </c>
      <c r="V165" s="120">
        <v>0</v>
      </c>
      <c r="W165" s="120"/>
      <c r="X165" s="120"/>
      <c r="Y165" s="120"/>
      <c r="Z165" s="120"/>
      <c r="AA165" s="120"/>
      <c r="AB165" s="120"/>
      <c r="AC165" s="120"/>
      <c r="AD165" s="120"/>
      <c r="AE165" s="120"/>
      <c r="AF165" s="120"/>
      <c r="AG165" s="120"/>
      <c r="AH165" s="120"/>
      <c r="AI165" s="120"/>
      <c r="AJ165" s="120"/>
      <c r="AK165" s="120"/>
      <c r="AL165" s="120"/>
      <c r="AM165" s="120"/>
      <c r="AN165" s="120"/>
      <c r="AO165" s="120"/>
      <c r="AP165" s="120"/>
      <c r="AQ165" s="120"/>
      <c r="AR165" s="120"/>
      <c r="AS165" s="120"/>
      <c r="AT165" s="120"/>
      <c r="AU165" s="120"/>
      <c r="AV165" s="120"/>
      <c r="AW165" s="120"/>
      <c r="AX165" s="120"/>
    </row>
    <row r="166" spans="1:50" outlineLevel="1">
      <c r="A166" s="121">
        <v>75</v>
      </c>
      <c r="B166" s="125" t="s">
        <v>363</v>
      </c>
      <c r="C166" s="154" t="s">
        <v>364</v>
      </c>
      <c r="D166" s="127" t="s">
        <v>173</v>
      </c>
      <c r="E166" s="130">
        <v>11.1271</v>
      </c>
      <c r="F166" s="133"/>
      <c r="G166" s="134">
        <f>ROUND(E166*F166,2)</f>
        <v>0</v>
      </c>
      <c r="H166" s="134">
        <v>0</v>
      </c>
      <c r="I166" s="134">
        <f>ROUND(E166*H166,5)</f>
        <v>0</v>
      </c>
      <c r="J166" s="134">
        <v>0</v>
      </c>
      <c r="K166" s="134">
        <f>ROUND(E166*J166,5)</f>
        <v>0</v>
      </c>
      <c r="L166" s="120"/>
      <c r="M166" s="120"/>
      <c r="N166" s="120"/>
      <c r="O166" s="120"/>
      <c r="P166" s="120"/>
      <c r="Q166" s="120"/>
      <c r="R166" s="120"/>
      <c r="S166" s="120"/>
      <c r="T166" s="120"/>
      <c r="U166" s="120" t="s">
        <v>136</v>
      </c>
      <c r="V166" s="120"/>
      <c r="W166" s="120"/>
      <c r="X166" s="120"/>
      <c r="Y166" s="120"/>
      <c r="Z166" s="120"/>
      <c r="AA166" s="120"/>
      <c r="AB166" s="120"/>
      <c r="AC166" s="120"/>
      <c r="AD166" s="120"/>
      <c r="AE166" s="120"/>
      <c r="AF166" s="120"/>
      <c r="AG166" s="120"/>
      <c r="AH166" s="120"/>
      <c r="AI166" s="120"/>
      <c r="AJ166" s="120"/>
      <c r="AK166" s="120"/>
      <c r="AL166" s="120"/>
      <c r="AM166" s="120"/>
      <c r="AN166" s="120"/>
      <c r="AO166" s="120"/>
      <c r="AP166" s="120"/>
      <c r="AQ166" s="120"/>
      <c r="AR166" s="120"/>
      <c r="AS166" s="120"/>
      <c r="AT166" s="120"/>
      <c r="AU166" s="120"/>
      <c r="AV166" s="120"/>
      <c r="AW166" s="120"/>
      <c r="AX166" s="120"/>
    </row>
    <row r="167" spans="1:50" outlineLevel="1">
      <c r="A167" s="121"/>
      <c r="B167" s="125"/>
      <c r="C167" s="155" t="s">
        <v>365</v>
      </c>
      <c r="D167" s="128"/>
      <c r="E167" s="131">
        <v>11.1271</v>
      </c>
      <c r="F167" s="134"/>
      <c r="G167" s="134"/>
      <c r="H167" s="134"/>
      <c r="I167" s="134"/>
      <c r="J167" s="134"/>
      <c r="K167" s="134"/>
      <c r="L167" s="120"/>
      <c r="M167" s="120"/>
      <c r="N167" s="120"/>
      <c r="O167" s="120"/>
      <c r="P167" s="120"/>
      <c r="Q167" s="120"/>
      <c r="R167" s="120"/>
      <c r="S167" s="120"/>
      <c r="T167" s="120"/>
      <c r="U167" s="120" t="s">
        <v>138</v>
      </c>
      <c r="V167" s="120">
        <v>0</v>
      </c>
      <c r="W167" s="120"/>
      <c r="X167" s="120"/>
      <c r="Y167" s="120"/>
      <c r="Z167" s="120"/>
      <c r="AA167" s="120"/>
      <c r="AB167" s="120"/>
      <c r="AC167" s="120"/>
      <c r="AD167" s="120"/>
      <c r="AE167" s="120"/>
      <c r="AF167" s="120"/>
      <c r="AG167" s="120"/>
      <c r="AH167" s="120"/>
      <c r="AI167" s="120"/>
      <c r="AJ167" s="120"/>
      <c r="AK167" s="120"/>
      <c r="AL167" s="120"/>
      <c r="AM167" s="120"/>
      <c r="AN167" s="120"/>
      <c r="AO167" s="120"/>
      <c r="AP167" s="120"/>
      <c r="AQ167" s="120"/>
      <c r="AR167" s="120"/>
      <c r="AS167" s="120"/>
      <c r="AT167" s="120"/>
      <c r="AU167" s="120"/>
      <c r="AV167" s="120"/>
      <c r="AW167" s="120"/>
      <c r="AX167" s="120"/>
    </row>
    <row r="168" spans="1:50">
      <c r="A168" s="122" t="s">
        <v>131</v>
      </c>
      <c r="B168" s="126" t="s">
        <v>61</v>
      </c>
      <c r="C168" s="156" t="s">
        <v>62</v>
      </c>
      <c r="D168" s="129"/>
      <c r="E168" s="132"/>
      <c r="F168" s="135"/>
      <c r="G168" s="135">
        <f>SUM(G169:G192)</f>
        <v>0</v>
      </c>
      <c r="H168" s="135"/>
      <c r="I168" s="135">
        <f>SUM(I169:I192)</f>
        <v>14.411569999999999</v>
      </c>
      <c r="J168" s="135"/>
      <c r="K168" s="135">
        <f>SUM(K169:K192)</f>
        <v>0</v>
      </c>
      <c r="U168" t="s">
        <v>132</v>
      </c>
    </row>
    <row r="169" spans="1:50" outlineLevel="1">
      <c r="A169" s="121">
        <v>76</v>
      </c>
      <c r="B169" s="125" t="s">
        <v>366</v>
      </c>
      <c r="C169" s="154" t="s">
        <v>367</v>
      </c>
      <c r="D169" s="127" t="s">
        <v>173</v>
      </c>
      <c r="E169" s="130">
        <v>13.335000000000001</v>
      </c>
      <c r="F169" s="133"/>
      <c r="G169" s="134">
        <f>ROUND(E169*F169,2)</f>
        <v>0</v>
      </c>
      <c r="H169" s="134">
        <v>4.0000000000000003E-5</v>
      </c>
      <c r="I169" s="134">
        <f>ROUND(E169*H169,5)</f>
        <v>5.2999999999999998E-4</v>
      </c>
      <c r="J169" s="134">
        <v>0</v>
      </c>
      <c r="K169" s="134">
        <f>ROUND(E169*J169,5)</f>
        <v>0</v>
      </c>
      <c r="L169" s="120"/>
      <c r="M169" s="120"/>
      <c r="N169" s="120"/>
      <c r="O169" s="120"/>
      <c r="P169" s="120"/>
      <c r="Q169" s="120"/>
      <c r="R169" s="120"/>
      <c r="S169" s="120"/>
      <c r="T169" s="120"/>
      <c r="U169" s="120" t="s">
        <v>136</v>
      </c>
      <c r="V169" s="120"/>
      <c r="W169" s="120"/>
      <c r="X169" s="120"/>
      <c r="Y169" s="120"/>
      <c r="Z169" s="120"/>
      <c r="AA169" s="120"/>
      <c r="AB169" s="120"/>
      <c r="AC169" s="120"/>
      <c r="AD169" s="120"/>
      <c r="AE169" s="120"/>
      <c r="AF169" s="120"/>
      <c r="AG169" s="120"/>
      <c r="AH169" s="120"/>
      <c r="AI169" s="120"/>
      <c r="AJ169" s="120"/>
      <c r="AK169" s="120"/>
      <c r="AL169" s="120"/>
      <c r="AM169" s="120"/>
      <c r="AN169" s="120"/>
      <c r="AO169" s="120"/>
      <c r="AP169" s="120"/>
      <c r="AQ169" s="120"/>
      <c r="AR169" s="120"/>
      <c r="AS169" s="120"/>
      <c r="AT169" s="120"/>
      <c r="AU169" s="120"/>
      <c r="AV169" s="120"/>
      <c r="AW169" s="120"/>
      <c r="AX169" s="120"/>
    </row>
    <row r="170" spans="1:50" outlineLevel="1">
      <c r="A170" s="121">
        <v>77</v>
      </c>
      <c r="B170" s="125" t="s">
        <v>368</v>
      </c>
      <c r="C170" s="154" t="s">
        <v>369</v>
      </c>
      <c r="D170" s="127" t="s">
        <v>173</v>
      </c>
      <c r="E170" s="130">
        <v>66.435500000000005</v>
      </c>
      <c r="F170" s="133"/>
      <c r="G170" s="134">
        <f>ROUND(E170*F170,2)</f>
        <v>0</v>
      </c>
      <c r="H170" s="134">
        <v>2.7980000000000001E-2</v>
      </c>
      <c r="I170" s="134">
        <f>ROUND(E170*H170,5)</f>
        <v>1.85887</v>
      </c>
      <c r="J170" s="134">
        <v>0</v>
      </c>
      <c r="K170" s="134">
        <f>ROUND(E170*J170,5)</f>
        <v>0</v>
      </c>
      <c r="L170" s="120"/>
      <c r="M170" s="120"/>
      <c r="N170" s="120"/>
      <c r="O170" s="120"/>
      <c r="P170" s="120"/>
      <c r="Q170" s="120"/>
      <c r="R170" s="120"/>
      <c r="S170" s="120"/>
      <c r="T170" s="120"/>
      <c r="U170" s="120" t="s">
        <v>136</v>
      </c>
      <c r="V170" s="120"/>
      <c r="W170" s="120"/>
      <c r="X170" s="120"/>
      <c r="Y170" s="120"/>
      <c r="Z170" s="120"/>
      <c r="AA170" s="120"/>
      <c r="AB170" s="120"/>
      <c r="AC170" s="120"/>
      <c r="AD170" s="120"/>
      <c r="AE170" s="120"/>
      <c r="AF170" s="120"/>
      <c r="AG170" s="120"/>
      <c r="AH170" s="120"/>
      <c r="AI170" s="120"/>
      <c r="AJ170" s="120"/>
      <c r="AK170" s="120"/>
      <c r="AL170" s="120"/>
      <c r="AM170" s="120"/>
      <c r="AN170" s="120"/>
      <c r="AO170" s="120"/>
      <c r="AP170" s="120"/>
      <c r="AQ170" s="120"/>
      <c r="AR170" s="120"/>
      <c r="AS170" s="120"/>
      <c r="AT170" s="120"/>
      <c r="AU170" s="120"/>
      <c r="AV170" s="120"/>
      <c r="AW170" s="120"/>
      <c r="AX170" s="120"/>
    </row>
    <row r="171" spans="1:50" ht="33.75" outlineLevel="1">
      <c r="A171" s="121"/>
      <c r="B171" s="125"/>
      <c r="C171" s="155" t="s">
        <v>370</v>
      </c>
      <c r="D171" s="128"/>
      <c r="E171" s="131">
        <v>60.356999999999999</v>
      </c>
      <c r="F171" s="134"/>
      <c r="G171" s="134"/>
      <c r="H171" s="134"/>
      <c r="I171" s="134"/>
      <c r="J171" s="134"/>
      <c r="K171" s="134"/>
      <c r="L171" s="120"/>
      <c r="M171" s="120"/>
      <c r="N171" s="120"/>
      <c r="O171" s="120"/>
      <c r="P171" s="120"/>
      <c r="Q171" s="120"/>
      <c r="R171" s="120"/>
      <c r="S171" s="120"/>
      <c r="T171" s="120"/>
      <c r="U171" s="120" t="s">
        <v>138</v>
      </c>
      <c r="V171" s="120">
        <v>0</v>
      </c>
      <c r="W171" s="120"/>
      <c r="X171" s="120"/>
      <c r="Y171" s="120"/>
      <c r="Z171" s="120"/>
      <c r="AA171" s="120"/>
      <c r="AB171" s="120"/>
      <c r="AC171" s="120"/>
      <c r="AD171" s="120"/>
      <c r="AE171" s="120"/>
      <c r="AF171" s="120"/>
      <c r="AG171" s="120"/>
      <c r="AH171" s="120"/>
      <c r="AI171" s="120"/>
      <c r="AJ171" s="120"/>
      <c r="AK171" s="120"/>
      <c r="AL171" s="120"/>
      <c r="AM171" s="120"/>
      <c r="AN171" s="120"/>
      <c r="AO171" s="120"/>
      <c r="AP171" s="120"/>
      <c r="AQ171" s="120"/>
      <c r="AR171" s="120"/>
      <c r="AS171" s="120"/>
      <c r="AT171" s="120"/>
      <c r="AU171" s="120"/>
      <c r="AV171" s="120"/>
      <c r="AW171" s="120"/>
      <c r="AX171" s="120"/>
    </row>
    <row r="172" spans="1:50" outlineLevel="1">
      <c r="A172" s="121"/>
      <c r="B172" s="125"/>
      <c r="C172" s="155" t="s">
        <v>371</v>
      </c>
      <c r="D172" s="128"/>
      <c r="E172" s="131">
        <v>24.25</v>
      </c>
      <c r="F172" s="134"/>
      <c r="G172" s="134"/>
      <c r="H172" s="134"/>
      <c r="I172" s="134"/>
      <c r="J172" s="134"/>
      <c r="K172" s="134"/>
      <c r="L172" s="120"/>
      <c r="M172" s="120"/>
      <c r="N172" s="120"/>
      <c r="O172" s="120"/>
      <c r="P172" s="120"/>
      <c r="Q172" s="120"/>
      <c r="R172" s="120"/>
      <c r="S172" s="120"/>
      <c r="T172" s="120"/>
      <c r="U172" s="120" t="s">
        <v>138</v>
      </c>
      <c r="V172" s="120">
        <v>0</v>
      </c>
      <c r="W172" s="120"/>
      <c r="X172" s="120"/>
      <c r="Y172" s="120"/>
      <c r="Z172" s="120"/>
      <c r="AA172" s="120"/>
      <c r="AB172" s="120"/>
      <c r="AC172" s="120"/>
      <c r="AD172" s="120"/>
      <c r="AE172" s="120"/>
      <c r="AF172" s="120"/>
      <c r="AG172" s="120"/>
      <c r="AH172" s="120"/>
      <c r="AI172" s="120"/>
      <c r="AJ172" s="120"/>
      <c r="AK172" s="120"/>
      <c r="AL172" s="120"/>
      <c r="AM172" s="120"/>
      <c r="AN172" s="120"/>
      <c r="AO172" s="120"/>
      <c r="AP172" s="120"/>
      <c r="AQ172" s="120"/>
      <c r="AR172" s="120"/>
      <c r="AS172" s="120"/>
      <c r="AT172" s="120"/>
      <c r="AU172" s="120"/>
      <c r="AV172" s="120"/>
      <c r="AW172" s="120"/>
      <c r="AX172" s="120"/>
    </row>
    <row r="173" spans="1:50" outlineLevel="1">
      <c r="A173" s="121"/>
      <c r="B173" s="125"/>
      <c r="C173" s="155" t="s">
        <v>372</v>
      </c>
      <c r="D173" s="128"/>
      <c r="E173" s="131">
        <v>-25.612500000000001</v>
      </c>
      <c r="F173" s="134"/>
      <c r="G173" s="134"/>
      <c r="H173" s="134"/>
      <c r="I173" s="134"/>
      <c r="J173" s="134"/>
      <c r="K173" s="134"/>
      <c r="L173" s="120"/>
      <c r="M173" s="120"/>
      <c r="N173" s="120"/>
      <c r="O173" s="120"/>
      <c r="P173" s="120"/>
      <c r="Q173" s="120"/>
      <c r="R173" s="120"/>
      <c r="S173" s="120"/>
      <c r="T173" s="120"/>
      <c r="U173" s="120" t="s">
        <v>138</v>
      </c>
      <c r="V173" s="120">
        <v>0</v>
      </c>
      <c r="W173" s="120"/>
      <c r="X173" s="120"/>
      <c r="Y173" s="120"/>
      <c r="Z173" s="120"/>
      <c r="AA173" s="120"/>
      <c r="AB173" s="120"/>
      <c r="AC173" s="120"/>
      <c r="AD173" s="120"/>
      <c r="AE173" s="120"/>
      <c r="AF173" s="120"/>
      <c r="AG173" s="120"/>
      <c r="AH173" s="120"/>
      <c r="AI173" s="120"/>
      <c r="AJ173" s="120"/>
      <c r="AK173" s="120"/>
      <c r="AL173" s="120"/>
      <c r="AM173" s="120"/>
      <c r="AN173" s="120"/>
      <c r="AO173" s="120"/>
      <c r="AP173" s="120"/>
      <c r="AQ173" s="120"/>
      <c r="AR173" s="120"/>
      <c r="AS173" s="120"/>
      <c r="AT173" s="120"/>
      <c r="AU173" s="120"/>
      <c r="AV173" s="120"/>
      <c r="AW173" s="120"/>
      <c r="AX173" s="120"/>
    </row>
    <row r="174" spans="1:50" outlineLevel="1">
      <c r="A174" s="121"/>
      <c r="B174" s="125"/>
      <c r="C174" s="155" t="s">
        <v>373</v>
      </c>
      <c r="D174" s="128"/>
      <c r="E174" s="131">
        <v>4.6310000000000002</v>
      </c>
      <c r="F174" s="134"/>
      <c r="G174" s="134"/>
      <c r="H174" s="134"/>
      <c r="I174" s="134"/>
      <c r="J174" s="134"/>
      <c r="K174" s="134"/>
      <c r="L174" s="120"/>
      <c r="M174" s="120"/>
      <c r="N174" s="120"/>
      <c r="O174" s="120"/>
      <c r="P174" s="120"/>
      <c r="Q174" s="120"/>
      <c r="R174" s="120"/>
      <c r="S174" s="120"/>
      <c r="T174" s="120"/>
      <c r="U174" s="120" t="s">
        <v>138</v>
      </c>
      <c r="V174" s="120">
        <v>0</v>
      </c>
      <c r="W174" s="120"/>
      <c r="X174" s="120"/>
      <c r="Y174" s="120"/>
      <c r="Z174" s="120"/>
      <c r="AA174" s="120"/>
      <c r="AB174" s="120"/>
      <c r="AC174" s="120"/>
      <c r="AD174" s="120"/>
      <c r="AE174" s="120"/>
      <c r="AF174" s="120"/>
      <c r="AG174" s="120"/>
      <c r="AH174" s="120"/>
      <c r="AI174" s="120"/>
      <c r="AJ174" s="120"/>
      <c r="AK174" s="120"/>
      <c r="AL174" s="120"/>
      <c r="AM174" s="120"/>
      <c r="AN174" s="120"/>
      <c r="AO174" s="120"/>
      <c r="AP174" s="120"/>
      <c r="AQ174" s="120"/>
      <c r="AR174" s="120"/>
      <c r="AS174" s="120"/>
      <c r="AT174" s="120"/>
      <c r="AU174" s="120"/>
      <c r="AV174" s="120"/>
      <c r="AW174" s="120"/>
      <c r="AX174" s="120"/>
    </row>
    <row r="175" spans="1:50" outlineLevel="1">
      <c r="A175" s="121"/>
      <c r="B175" s="125"/>
      <c r="C175" s="155" t="s">
        <v>374</v>
      </c>
      <c r="D175" s="128"/>
      <c r="E175" s="131">
        <v>2.81</v>
      </c>
      <c r="F175" s="134"/>
      <c r="G175" s="134"/>
      <c r="H175" s="134"/>
      <c r="I175" s="134"/>
      <c r="J175" s="134"/>
      <c r="K175" s="134"/>
      <c r="L175" s="120"/>
      <c r="M175" s="120"/>
      <c r="N175" s="120"/>
      <c r="O175" s="120"/>
      <c r="P175" s="120"/>
      <c r="Q175" s="120"/>
      <c r="R175" s="120"/>
      <c r="S175" s="120"/>
      <c r="T175" s="120"/>
      <c r="U175" s="120" t="s">
        <v>138</v>
      </c>
      <c r="V175" s="120">
        <v>0</v>
      </c>
      <c r="W175" s="120"/>
      <c r="X175" s="120"/>
      <c r="Y175" s="120"/>
      <c r="Z175" s="120"/>
      <c r="AA175" s="120"/>
      <c r="AB175" s="120"/>
      <c r="AC175" s="120"/>
      <c r="AD175" s="120"/>
      <c r="AE175" s="120"/>
      <c r="AF175" s="120"/>
      <c r="AG175" s="120"/>
      <c r="AH175" s="120"/>
      <c r="AI175" s="120"/>
      <c r="AJ175" s="120"/>
      <c r="AK175" s="120"/>
      <c r="AL175" s="120"/>
      <c r="AM175" s="120"/>
      <c r="AN175" s="120"/>
      <c r="AO175" s="120"/>
      <c r="AP175" s="120"/>
      <c r="AQ175" s="120"/>
      <c r="AR175" s="120"/>
      <c r="AS175" s="120"/>
      <c r="AT175" s="120"/>
      <c r="AU175" s="120"/>
      <c r="AV175" s="120"/>
      <c r="AW175" s="120"/>
      <c r="AX175" s="120"/>
    </row>
    <row r="176" spans="1:50" ht="22.5" outlineLevel="1">
      <c r="A176" s="121">
        <v>78</v>
      </c>
      <c r="B176" s="125" t="s">
        <v>375</v>
      </c>
      <c r="C176" s="154" t="s">
        <v>376</v>
      </c>
      <c r="D176" s="127" t="s">
        <v>173</v>
      </c>
      <c r="E176" s="130">
        <v>25.612500000000001</v>
      </c>
      <c r="F176" s="133"/>
      <c r="G176" s="134">
        <f>ROUND(E176*F176,2)</f>
        <v>0</v>
      </c>
      <c r="H176" s="134">
        <v>2.1000000000000001E-2</v>
      </c>
      <c r="I176" s="134">
        <f>ROUND(E176*H176,5)</f>
        <v>0.53786</v>
      </c>
      <c r="J176" s="134">
        <v>0</v>
      </c>
      <c r="K176" s="134">
        <f>ROUND(E176*J176,5)</f>
        <v>0</v>
      </c>
      <c r="L176" s="120"/>
      <c r="M176" s="120"/>
      <c r="N176" s="120"/>
      <c r="O176" s="120"/>
      <c r="P176" s="120"/>
      <c r="Q176" s="120"/>
      <c r="R176" s="120"/>
      <c r="S176" s="120"/>
      <c r="T176" s="120"/>
      <c r="U176" s="120" t="s">
        <v>136</v>
      </c>
      <c r="V176" s="120"/>
      <c r="W176" s="120"/>
      <c r="X176" s="120"/>
      <c r="Y176" s="120"/>
      <c r="Z176" s="120"/>
      <c r="AA176" s="120"/>
      <c r="AB176" s="120"/>
      <c r="AC176" s="120"/>
      <c r="AD176" s="120"/>
      <c r="AE176" s="120"/>
      <c r="AF176" s="120"/>
      <c r="AG176" s="120"/>
      <c r="AH176" s="120"/>
      <c r="AI176" s="120"/>
      <c r="AJ176" s="120"/>
      <c r="AK176" s="120"/>
      <c r="AL176" s="120"/>
      <c r="AM176" s="120"/>
      <c r="AN176" s="120"/>
      <c r="AO176" s="120"/>
      <c r="AP176" s="120"/>
      <c r="AQ176" s="120"/>
      <c r="AR176" s="120"/>
      <c r="AS176" s="120"/>
      <c r="AT176" s="120"/>
      <c r="AU176" s="120"/>
      <c r="AV176" s="120"/>
      <c r="AW176" s="120"/>
      <c r="AX176" s="120"/>
    </row>
    <row r="177" spans="1:50" outlineLevel="1">
      <c r="A177" s="121"/>
      <c r="B177" s="125"/>
      <c r="C177" s="155" t="s">
        <v>377</v>
      </c>
      <c r="D177" s="128"/>
      <c r="E177" s="131">
        <v>14.737500000000001</v>
      </c>
      <c r="F177" s="134"/>
      <c r="G177" s="134"/>
      <c r="H177" s="134"/>
      <c r="I177" s="134"/>
      <c r="J177" s="134"/>
      <c r="K177" s="134"/>
      <c r="L177" s="120"/>
      <c r="M177" s="120"/>
      <c r="N177" s="120"/>
      <c r="O177" s="120"/>
      <c r="P177" s="120"/>
      <c r="Q177" s="120"/>
      <c r="R177" s="120"/>
      <c r="S177" s="120"/>
      <c r="T177" s="120"/>
      <c r="U177" s="120" t="s">
        <v>138</v>
      </c>
      <c r="V177" s="120">
        <v>0</v>
      </c>
      <c r="W177" s="120"/>
      <c r="X177" s="120"/>
      <c r="Y177" s="120"/>
      <c r="Z177" s="120"/>
      <c r="AA177" s="120"/>
      <c r="AB177" s="120"/>
      <c r="AC177" s="120"/>
      <c r="AD177" s="120"/>
      <c r="AE177" s="120"/>
      <c r="AF177" s="120"/>
      <c r="AG177" s="120"/>
      <c r="AH177" s="120"/>
      <c r="AI177" s="120"/>
      <c r="AJ177" s="120"/>
      <c r="AK177" s="120"/>
      <c r="AL177" s="120"/>
      <c r="AM177" s="120"/>
      <c r="AN177" s="120"/>
      <c r="AO177" s="120"/>
      <c r="AP177" s="120"/>
      <c r="AQ177" s="120"/>
      <c r="AR177" s="120"/>
      <c r="AS177" s="120"/>
      <c r="AT177" s="120"/>
      <c r="AU177" s="120"/>
      <c r="AV177" s="120"/>
      <c r="AW177" s="120"/>
      <c r="AX177" s="120"/>
    </row>
    <row r="178" spans="1:50" outlineLevel="1">
      <c r="A178" s="121"/>
      <c r="B178" s="125"/>
      <c r="C178" s="155" t="s">
        <v>378</v>
      </c>
      <c r="D178" s="128"/>
      <c r="E178" s="131">
        <v>10.875</v>
      </c>
      <c r="F178" s="134"/>
      <c r="G178" s="134"/>
      <c r="H178" s="134"/>
      <c r="I178" s="134"/>
      <c r="J178" s="134"/>
      <c r="K178" s="134"/>
      <c r="L178" s="120"/>
      <c r="M178" s="120"/>
      <c r="N178" s="120"/>
      <c r="O178" s="120"/>
      <c r="P178" s="120"/>
      <c r="Q178" s="120"/>
      <c r="R178" s="120"/>
      <c r="S178" s="120"/>
      <c r="T178" s="120"/>
      <c r="U178" s="120" t="s">
        <v>138</v>
      </c>
      <c r="V178" s="120">
        <v>0</v>
      </c>
      <c r="W178" s="120"/>
      <c r="X178" s="120"/>
      <c r="Y178" s="120"/>
      <c r="Z178" s="120"/>
      <c r="AA178" s="120"/>
      <c r="AB178" s="120"/>
      <c r="AC178" s="120"/>
      <c r="AD178" s="120"/>
      <c r="AE178" s="120"/>
      <c r="AF178" s="120"/>
      <c r="AG178" s="120"/>
      <c r="AH178" s="120"/>
      <c r="AI178" s="120"/>
      <c r="AJ178" s="120"/>
      <c r="AK178" s="120"/>
      <c r="AL178" s="120"/>
      <c r="AM178" s="120"/>
      <c r="AN178" s="120"/>
      <c r="AO178" s="120"/>
      <c r="AP178" s="120"/>
      <c r="AQ178" s="120"/>
      <c r="AR178" s="120"/>
      <c r="AS178" s="120"/>
      <c r="AT178" s="120"/>
      <c r="AU178" s="120"/>
      <c r="AV178" s="120"/>
      <c r="AW178" s="120"/>
      <c r="AX178" s="120"/>
    </row>
    <row r="179" spans="1:50" ht="22.5" outlineLevel="1">
      <c r="A179" s="121">
        <v>79</v>
      </c>
      <c r="B179" s="125" t="s">
        <v>379</v>
      </c>
      <c r="C179" s="154" t="s">
        <v>380</v>
      </c>
      <c r="D179" s="127" t="s">
        <v>173</v>
      </c>
      <c r="E179" s="130">
        <v>46.843000000000004</v>
      </c>
      <c r="F179" s="133"/>
      <c r="G179" s="134">
        <f>ROUND(E179*F179,2)</f>
        <v>0</v>
      </c>
      <c r="H179" s="134">
        <v>2.189E-2</v>
      </c>
      <c r="I179" s="134">
        <f>ROUND(E179*H179,5)</f>
        <v>1.02539</v>
      </c>
      <c r="J179" s="134">
        <v>0</v>
      </c>
      <c r="K179" s="134">
        <f>ROUND(E179*J179,5)</f>
        <v>0</v>
      </c>
      <c r="L179" s="120"/>
      <c r="M179" s="120"/>
      <c r="N179" s="120"/>
      <c r="O179" s="120"/>
      <c r="P179" s="120"/>
      <c r="Q179" s="120"/>
      <c r="R179" s="120"/>
      <c r="S179" s="120"/>
      <c r="T179" s="120"/>
      <c r="U179" s="120" t="s">
        <v>136</v>
      </c>
      <c r="V179" s="120"/>
      <c r="W179" s="120"/>
      <c r="X179" s="120"/>
      <c r="Y179" s="120"/>
      <c r="Z179" s="120"/>
      <c r="AA179" s="120"/>
      <c r="AB179" s="120"/>
      <c r="AC179" s="120"/>
      <c r="AD179" s="120"/>
      <c r="AE179" s="120"/>
      <c r="AF179" s="120"/>
      <c r="AG179" s="120"/>
      <c r="AH179" s="120"/>
      <c r="AI179" s="120"/>
      <c r="AJ179" s="120"/>
      <c r="AK179" s="120"/>
      <c r="AL179" s="120"/>
      <c r="AM179" s="120"/>
      <c r="AN179" s="120"/>
      <c r="AO179" s="120"/>
      <c r="AP179" s="120"/>
      <c r="AQ179" s="120"/>
      <c r="AR179" s="120"/>
      <c r="AS179" s="120"/>
      <c r="AT179" s="120"/>
      <c r="AU179" s="120"/>
      <c r="AV179" s="120"/>
      <c r="AW179" s="120"/>
      <c r="AX179" s="120"/>
    </row>
    <row r="180" spans="1:50" outlineLevel="1">
      <c r="A180" s="121"/>
      <c r="B180" s="125"/>
      <c r="C180" s="155" t="s">
        <v>381</v>
      </c>
      <c r="D180" s="128"/>
      <c r="E180" s="131">
        <v>20.143000000000001</v>
      </c>
      <c r="F180" s="134"/>
      <c r="G180" s="134"/>
      <c r="H180" s="134"/>
      <c r="I180" s="134"/>
      <c r="J180" s="134"/>
      <c r="K180" s="134"/>
      <c r="L180" s="120"/>
      <c r="M180" s="120"/>
      <c r="N180" s="120"/>
      <c r="O180" s="120"/>
      <c r="P180" s="120"/>
      <c r="Q180" s="120"/>
      <c r="R180" s="120"/>
      <c r="S180" s="120"/>
      <c r="T180" s="120"/>
      <c r="U180" s="120" t="s">
        <v>138</v>
      </c>
      <c r="V180" s="120">
        <v>0</v>
      </c>
      <c r="W180" s="120"/>
      <c r="X180" s="120"/>
      <c r="Y180" s="120"/>
      <c r="Z180" s="120"/>
      <c r="AA180" s="120"/>
      <c r="AB180" s="120"/>
      <c r="AC180" s="120"/>
      <c r="AD180" s="120"/>
      <c r="AE180" s="120"/>
      <c r="AF180" s="120"/>
      <c r="AG180" s="120"/>
      <c r="AH180" s="120"/>
      <c r="AI180" s="120"/>
      <c r="AJ180" s="120"/>
      <c r="AK180" s="120"/>
      <c r="AL180" s="120"/>
      <c r="AM180" s="120"/>
      <c r="AN180" s="120"/>
      <c r="AO180" s="120"/>
      <c r="AP180" s="120"/>
      <c r="AQ180" s="120"/>
      <c r="AR180" s="120"/>
      <c r="AS180" s="120"/>
      <c r="AT180" s="120"/>
      <c r="AU180" s="120"/>
      <c r="AV180" s="120"/>
      <c r="AW180" s="120"/>
      <c r="AX180" s="120"/>
    </row>
    <row r="181" spans="1:50" outlineLevel="1">
      <c r="A181" s="121"/>
      <c r="B181" s="125"/>
      <c r="C181" s="155" t="s">
        <v>382</v>
      </c>
      <c r="D181" s="128"/>
      <c r="E181" s="131">
        <v>26.7</v>
      </c>
      <c r="F181" s="134"/>
      <c r="G181" s="134"/>
      <c r="H181" s="134"/>
      <c r="I181" s="134"/>
      <c r="J181" s="134"/>
      <c r="K181" s="134"/>
      <c r="L181" s="120"/>
      <c r="M181" s="120"/>
      <c r="N181" s="120"/>
      <c r="O181" s="120"/>
      <c r="P181" s="120"/>
      <c r="Q181" s="120"/>
      <c r="R181" s="120"/>
      <c r="S181" s="120"/>
      <c r="T181" s="120"/>
      <c r="U181" s="120" t="s">
        <v>138</v>
      </c>
      <c r="V181" s="120">
        <v>0</v>
      </c>
      <c r="W181" s="120"/>
      <c r="X181" s="120"/>
      <c r="Y181" s="120"/>
      <c r="Z181" s="120"/>
      <c r="AA181" s="120"/>
      <c r="AB181" s="120"/>
      <c r="AC181" s="120"/>
      <c r="AD181" s="120"/>
      <c r="AE181" s="120"/>
      <c r="AF181" s="120"/>
      <c r="AG181" s="120"/>
      <c r="AH181" s="120"/>
      <c r="AI181" s="120"/>
      <c r="AJ181" s="120"/>
      <c r="AK181" s="120"/>
      <c r="AL181" s="120"/>
      <c r="AM181" s="120"/>
      <c r="AN181" s="120"/>
      <c r="AO181" s="120"/>
      <c r="AP181" s="120"/>
      <c r="AQ181" s="120"/>
      <c r="AR181" s="120"/>
      <c r="AS181" s="120"/>
      <c r="AT181" s="120"/>
      <c r="AU181" s="120"/>
      <c r="AV181" s="120"/>
      <c r="AW181" s="120"/>
      <c r="AX181" s="120"/>
    </row>
    <row r="182" spans="1:50" ht="22.5" outlineLevel="1">
      <c r="A182" s="121">
        <v>80</v>
      </c>
      <c r="B182" s="125" t="s">
        <v>383</v>
      </c>
      <c r="C182" s="154" t="s">
        <v>384</v>
      </c>
      <c r="D182" s="127" t="s">
        <v>173</v>
      </c>
      <c r="E182" s="130">
        <v>519.90819999999997</v>
      </c>
      <c r="F182" s="133"/>
      <c r="G182" s="134">
        <f>ROUND(E182*F182,2)</f>
        <v>0</v>
      </c>
      <c r="H182" s="134">
        <v>2.1000000000000001E-2</v>
      </c>
      <c r="I182" s="134">
        <f>ROUND(E182*H182,5)</f>
        <v>10.91807</v>
      </c>
      <c r="J182" s="134">
        <v>0</v>
      </c>
      <c r="K182" s="134">
        <f>ROUND(E182*J182,5)</f>
        <v>0</v>
      </c>
      <c r="L182" s="120"/>
      <c r="M182" s="120"/>
      <c r="N182" s="120"/>
      <c r="O182" s="120"/>
      <c r="P182" s="120"/>
      <c r="Q182" s="120"/>
      <c r="R182" s="120"/>
      <c r="S182" s="120"/>
      <c r="T182" s="120"/>
      <c r="U182" s="120" t="s">
        <v>136</v>
      </c>
      <c r="V182" s="120"/>
      <c r="W182" s="120"/>
      <c r="X182" s="120"/>
      <c r="Y182" s="120"/>
      <c r="Z182" s="120"/>
      <c r="AA182" s="120"/>
      <c r="AB182" s="120"/>
      <c r="AC182" s="120"/>
      <c r="AD182" s="120"/>
      <c r="AE182" s="120"/>
      <c r="AF182" s="120"/>
      <c r="AG182" s="120"/>
      <c r="AH182" s="120"/>
      <c r="AI182" s="120"/>
      <c r="AJ182" s="120"/>
      <c r="AK182" s="120"/>
      <c r="AL182" s="120"/>
      <c r="AM182" s="120"/>
      <c r="AN182" s="120"/>
      <c r="AO182" s="120"/>
      <c r="AP182" s="120"/>
      <c r="AQ182" s="120"/>
      <c r="AR182" s="120"/>
      <c r="AS182" s="120"/>
      <c r="AT182" s="120"/>
      <c r="AU182" s="120"/>
      <c r="AV182" s="120"/>
      <c r="AW182" s="120"/>
      <c r="AX182" s="120"/>
    </row>
    <row r="183" spans="1:50" ht="22.5" outlineLevel="1">
      <c r="A183" s="121"/>
      <c r="B183" s="125"/>
      <c r="C183" s="155" t="s">
        <v>385</v>
      </c>
      <c r="D183" s="128"/>
      <c r="E183" s="131">
        <v>287.37720000000002</v>
      </c>
      <c r="F183" s="134"/>
      <c r="G183" s="134"/>
      <c r="H183" s="134"/>
      <c r="I183" s="134"/>
      <c r="J183" s="134"/>
      <c r="K183" s="134"/>
      <c r="L183" s="120"/>
      <c r="M183" s="120"/>
      <c r="N183" s="120"/>
      <c r="O183" s="120"/>
      <c r="P183" s="120"/>
      <c r="Q183" s="120"/>
      <c r="R183" s="120"/>
      <c r="S183" s="120"/>
      <c r="T183" s="120"/>
      <c r="U183" s="120" t="s">
        <v>138</v>
      </c>
      <c r="V183" s="120">
        <v>0</v>
      </c>
      <c r="W183" s="120"/>
      <c r="X183" s="120"/>
      <c r="Y183" s="120"/>
      <c r="Z183" s="120"/>
      <c r="AA183" s="120"/>
      <c r="AB183" s="120"/>
      <c r="AC183" s="120"/>
      <c r="AD183" s="120"/>
      <c r="AE183" s="120"/>
      <c r="AF183" s="120"/>
      <c r="AG183" s="120"/>
      <c r="AH183" s="120"/>
      <c r="AI183" s="120"/>
      <c r="AJ183" s="120"/>
      <c r="AK183" s="120"/>
      <c r="AL183" s="120"/>
      <c r="AM183" s="120"/>
      <c r="AN183" s="120"/>
      <c r="AO183" s="120"/>
      <c r="AP183" s="120"/>
      <c r="AQ183" s="120"/>
      <c r="AR183" s="120"/>
      <c r="AS183" s="120"/>
      <c r="AT183" s="120"/>
      <c r="AU183" s="120"/>
      <c r="AV183" s="120"/>
      <c r="AW183" s="120"/>
      <c r="AX183" s="120"/>
    </row>
    <row r="184" spans="1:50" outlineLevel="1">
      <c r="A184" s="121"/>
      <c r="B184" s="125"/>
      <c r="C184" s="155" t="s">
        <v>386</v>
      </c>
      <c r="D184" s="128"/>
      <c r="E184" s="131">
        <v>-25.155000000000001</v>
      </c>
      <c r="F184" s="134"/>
      <c r="G184" s="134"/>
      <c r="H184" s="134"/>
      <c r="I184" s="134"/>
      <c r="J184" s="134"/>
      <c r="K184" s="134"/>
      <c r="L184" s="120"/>
      <c r="M184" s="120"/>
      <c r="N184" s="120"/>
      <c r="O184" s="120"/>
      <c r="P184" s="120"/>
      <c r="Q184" s="120"/>
      <c r="R184" s="120"/>
      <c r="S184" s="120"/>
      <c r="T184" s="120"/>
      <c r="U184" s="120" t="s">
        <v>138</v>
      </c>
      <c r="V184" s="120">
        <v>0</v>
      </c>
      <c r="W184" s="120"/>
      <c r="X184" s="120"/>
      <c r="Y184" s="120"/>
      <c r="Z184" s="120"/>
      <c r="AA184" s="120"/>
      <c r="AB184" s="120"/>
      <c r="AC184" s="120"/>
      <c r="AD184" s="120"/>
      <c r="AE184" s="120"/>
      <c r="AF184" s="120"/>
      <c r="AG184" s="120"/>
      <c r="AH184" s="120"/>
      <c r="AI184" s="120"/>
      <c r="AJ184" s="120"/>
      <c r="AK184" s="120"/>
      <c r="AL184" s="120"/>
      <c r="AM184" s="120"/>
      <c r="AN184" s="120"/>
      <c r="AO184" s="120"/>
      <c r="AP184" s="120"/>
      <c r="AQ184" s="120"/>
      <c r="AR184" s="120"/>
      <c r="AS184" s="120"/>
      <c r="AT184" s="120"/>
      <c r="AU184" s="120"/>
      <c r="AV184" s="120"/>
      <c r="AW184" s="120"/>
      <c r="AX184" s="120"/>
    </row>
    <row r="185" spans="1:50" ht="22.5" outlineLevel="1">
      <c r="A185" s="121"/>
      <c r="B185" s="125"/>
      <c r="C185" s="155" t="s">
        <v>387</v>
      </c>
      <c r="D185" s="128"/>
      <c r="E185" s="131">
        <v>272.40800000000002</v>
      </c>
      <c r="F185" s="134"/>
      <c r="G185" s="134"/>
      <c r="H185" s="134"/>
      <c r="I185" s="134"/>
      <c r="J185" s="134"/>
      <c r="K185" s="134"/>
      <c r="L185" s="120"/>
      <c r="M185" s="120"/>
      <c r="N185" s="120"/>
      <c r="O185" s="120"/>
      <c r="P185" s="120"/>
      <c r="Q185" s="120"/>
      <c r="R185" s="120"/>
      <c r="S185" s="120"/>
      <c r="T185" s="120"/>
      <c r="U185" s="120" t="s">
        <v>138</v>
      </c>
      <c r="V185" s="120">
        <v>0</v>
      </c>
      <c r="W185" s="120"/>
      <c r="X185" s="120"/>
      <c r="Y185" s="120"/>
      <c r="Z185" s="120"/>
      <c r="AA185" s="120"/>
      <c r="AB185" s="120"/>
      <c r="AC185" s="120"/>
      <c r="AD185" s="120"/>
      <c r="AE185" s="120"/>
      <c r="AF185" s="120"/>
      <c r="AG185" s="120"/>
      <c r="AH185" s="120"/>
      <c r="AI185" s="120"/>
      <c r="AJ185" s="120"/>
      <c r="AK185" s="120"/>
      <c r="AL185" s="120"/>
      <c r="AM185" s="120"/>
      <c r="AN185" s="120"/>
      <c r="AO185" s="120"/>
      <c r="AP185" s="120"/>
      <c r="AQ185" s="120"/>
      <c r="AR185" s="120"/>
      <c r="AS185" s="120"/>
      <c r="AT185" s="120"/>
      <c r="AU185" s="120"/>
      <c r="AV185" s="120"/>
      <c r="AW185" s="120"/>
      <c r="AX185" s="120"/>
    </row>
    <row r="186" spans="1:50" ht="22.5" outlineLevel="1">
      <c r="A186" s="121"/>
      <c r="B186" s="125"/>
      <c r="C186" s="155" t="s">
        <v>388</v>
      </c>
      <c r="D186" s="128"/>
      <c r="E186" s="131">
        <v>-14.722</v>
      </c>
      <c r="F186" s="134"/>
      <c r="G186" s="134"/>
      <c r="H186" s="134"/>
      <c r="I186" s="134"/>
      <c r="J186" s="134"/>
      <c r="K186" s="134"/>
      <c r="L186" s="120"/>
      <c r="M186" s="120"/>
      <c r="N186" s="120"/>
      <c r="O186" s="120"/>
      <c r="P186" s="120"/>
      <c r="Q186" s="120"/>
      <c r="R186" s="120"/>
      <c r="S186" s="120"/>
      <c r="T186" s="120"/>
      <c r="U186" s="120" t="s">
        <v>138</v>
      </c>
      <c r="V186" s="120">
        <v>0</v>
      </c>
      <c r="W186" s="120"/>
      <c r="X186" s="120"/>
      <c r="Y186" s="120"/>
      <c r="Z186" s="120"/>
      <c r="AA186" s="120"/>
      <c r="AB186" s="120"/>
      <c r="AC186" s="120"/>
      <c r="AD186" s="120"/>
      <c r="AE186" s="120"/>
      <c r="AF186" s="120"/>
      <c r="AG186" s="120"/>
      <c r="AH186" s="120"/>
      <c r="AI186" s="120"/>
      <c r="AJ186" s="120"/>
      <c r="AK186" s="120"/>
      <c r="AL186" s="120"/>
      <c r="AM186" s="120"/>
      <c r="AN186" s="120"/>
      <c r="AO186" s="120"/>
      <c r="AP186" s="120"/>
      <c r="AQ186" s="120"/>
      <c r="AR186" s="120"/>
      <c r="AS186" s="120"/>
      <c r="AT186" s="120"/>
      <c r="AU186" s="120"/>
      <c r="AV186" s="120"/>
      <c r="AW186" s="120"/>
      <c r="AX186" s="120"/>
    </row>
    <row r="187" spans="1:50" ht="22.5" outlineLevel="1">
      <c r="A187" s="121">
        <v>81</v>
      </c>
      <c r="B187" s="125" t="s">
        <v>389</v>
      </c>
      <c r="C187" s="154" t="s">
        <v>390</v>
      </c>
      <c r="D187" s="127" t="s">
        <v>173</v>
      </c>
      <c r="E187" s="130">
        <v>2.0910000000000002</v>
      </c>
      <c r="F187" s="133"/>
      <c r="G187" s="134">
        <f>ROUND(E187*F187,2)</f>
        <v>0</v>
      </c>
      <c r="H187" s="134">
        <v>2.402E-2</v>
      </c>
      <c r="I187" s="134">
        <f>ROUND(E187*H187,5)</f>
        <v>5.0229999999999997E-2</v>
      </c>
      <c r="J187" s="134">
        <v>0</v>
      </c>
      <c r="K187" s="134">
        <f>ROUND(E187*J187,5)</f>
        <v>0</v>
      </c>
      <c r="L187" s="120"/>
      <c r="M187" s="120"/>
      <c r="N187" s="120"/>
      <c r="O187" s="120"/>
      <c r="P187" s="120"/>
      <c r="Q187" s="120"/>
      <c r="R187" s="120"/>
      <c r="S187" s="120"/>
      <c r="T187" s="120"/>
      <c r="U187" s="120" t="s">
        <v>136</v>
      </c>
      <c r="V187" s="120"/>
      <c r="W187" s="120"/>
      <c r="X187" s="120"/>
      <c r="Y187" s="120"/>
      <c r="Z187" s="120"/>
      <c r="AA187" s="120"/>
      <c r="AB187" s="120"/>
      <c r="AC187" s="120"/>
      <c r="AD187" s="120"/>
      <c r="AE187" s="120"/>
      <c r="AF187" s="120"/>
      <c r="AG187" s="120"/>
      <c r="AH187" s="120"/>
      <c r="AI187" s="120"/>
      <c r="AJ187" s="120"/>
      <c r="AK187" s="120"/>
      <c r="AL187" s="120"/>
      <c r="AM187" s="120"/>
      <c r="AN187" s="120"/>
      <c r="AO187" s="120"/>
      <c r="AP187" s="120"/>
      <c r="AQ187" s="120"/>
      <c r="AR187" s="120"/>
      <c r="AS187" s="120"/>
      <c r="AT187" s="120"/>
      <c r="AU187" s="120"/>
      <c r="AV187" s="120"/>
      <c r="AW187" s="120"/>
      <c r="AX187" s="120"/>
    </row>
    <row r="188" spans="1:50" outlineLevel="1">
      <c r="A188" s="121"/>
      <c r="B188" s="125"/>
      <c r="C188" s="155" t="s">
        <v>391</v>
      </c>
      <c r="D188" s="128"/>
      <c r="E188" s="131">
        <v>2.0910000000000002</v>
      </c>
      <c r="F188" s="134"/>
      <c r="G188" s="134"/>
      <c r="H188" s="134"/>
      <c r="I188" s="134"/>
      <c r="J188" s="134"/>
      <c r="K188" s="134"/>
      <c r="L188" s="120"/>
      <c r="M188" s="120"/>
      <c r="N188" s="120"/>
      <c r="O188" s="120"/>
      <c r="P188" s="120"/>
      <c r="Q188" s="120"/>
      <c r="R188" s="120"/>
      <c r="S188" s="120"/>
      <c r="T188" s="120"/>
      <c r="U188" s="120" t="s">
        <v>138</v>
      </c>
      <c r="V188" s="120">
        <v>0</v>
      </c>
      <c r="W188" s="120"/>
      <c r="X188" s="120"/>
      <c r="Y188" s="120"/>
      <c r="Z188" s="120"/>
      <c r="AA188" s="120"/>
      <c r="AB188" s="120"/>
      <c r="AC188" s="120"/>
      <c r="AD188" s="120"/>
      <c r="AE188" s="120"/>
      <c r="AF188" s="120"/>
      <c r="AG188" s="120"/>
      <c r="AH188" s="120"/>
      <c r="AI188" s="120"/>
      <c r="AJ188" s="120"/>
      <c r="AK188" s="120"/>
      <c r="AL188" s="120"/>
      <c r="AM188" s="120"/>
      <c r="AN188" s="120"/>
      <c r="AO188" s="120"/>
      <c r="AP188" s="120"/>
      <c r="AQ188" s="120"/>
      <c r="AR188" s="120"/>
      <c r="AS188" s="120"/>
      <c r="AT188" s="120"/>
      <c r="AU188" s="120"/>
      <c r="AV188" s="120"/>
      <c r="AW188" s="120"/>
      <c r="AX188" s="120"/>
    </row>
    <row r="189" spans="1:50" outlineLevel="1">
      <c r="A189" s="121">
        <v>82</v>
      </c>
      <c r="B189" s="125" t="s">
        <v>392</v>
      </c>
      <c r="C189" s="154" t="s">
        <v>393</v>
      </c>
      <c r="D189" s="127" t="s">
        <v>197</v>
      </c>
      <c r="E189" s="130">
        <v>44.82</v>
      </c>
      <c r="F189" s="133"/>
      <c r="G189" s="134">
        <f>ROUND(E189*F189,2)</f>
        <v>0</v>
      </c>
      <c r="H189" s="134">
        <v>4.6000000000000001E-4</v>
      </c>
      <c r="I189" s="134">
        <f>ROUND(E189*H189,5)</f>
        <v>2.0619999999999999E-2</v>
      </c>
      <c r="J189" s="134">
        <v>0</v>
      </c>
      <c r="K189" s="134">
        <f>ROUND(E189*J189,5)</f>
        <v>0</v>
      </c>
      <c r="L189" s="120"/>
      <c r="M189" s="120"/>
      <c r="N189" s="120"/>
      <c r="O189" s="120"/>
      <c r="P189" s="120"/>
      <c r="Q189" s="120"/>
      <c r="R189" s="120"/>
      <c r="S189" s="120"/>
      <c r="T189" s="120"/>
      <c r="U189" s="120" t="s">
        <v>136</v>
      </c>
      <c r="V189" s="120"/>
      <c r="W189" s="120"/>
      <c r="X189" s="120"/>
      <c r="Y189" s="120"/>
      <c r="Z189" s="120"/>
      <c r="AA189" s="120"/>
      <c r="AB189" s="120"/>
      <c r="AC189" s="120"/>
      <c r="AD189" s="120"/>
      <c r="AE189" s="120"/>
      <c r="AF189" s="120"/>
      <c r="AG189" s="120"/>
      <c r="AH189" s="120"/>
      <c r="AI189" s="120"/>
      <c r="AJ189" s="120"/>
      <c r="AK189" s="120"/>
      <c r="AL189" s="120"/>
      <c r="AM189" s="120"/>
      <c r="AN189" s="120"/>
      <c r="AO189" s="120"/>
      <c r="AP189" s="120"/>
      <c r="AQ189" s="120"/>
      <c r="AR189" s="120"/>
      <c r="AS189" s="120"/>
      <c r="AT189" s="120"/>
      <c r="AU189" s="120"/>
      <c r="AV189" s="120"/>
      <c r="AW189" s="120"/>
      <c r="AX189" s="120"/>
    </row>
    <row r="190" spans="1:50" outlineLevel="1">
      <c r="A190" s="121"/>
      <c r="B190" s="125"/>
      <c r="C190" s="155" t="s">
        <v>394</v>
      </c>
      <c r="D190" s="128"/>
      <c r="E190" s="131">
        <v>9.32</v>
      </c>
      <c r="F190" s="134"/>
      <c r="G190" s="134"/>
      <c r="H190" s="134"/>
      <c r="I190" s="134"/>
      <c r="J190" s="134"/>
      <c r="K190" s="134"/>
      <c r="L190" s="120"/>
      <c r="M190" s="120"/>
      <c r="N190" s="120"/>
      <c r="O190" s="120"/>
      <c r="P190" s="120"/>
      <c r="Q190" s="120"/>
      <c r="R190" s="120"/>
      <c r="S190" s="120"/>
      <c r="T190" s="120"/>
      <c r="U190" s="120" t="s">
        <v>138</v>
      </c>
      <c r="V190" s="120">
        <v>0</v>
      </c>
      <c r="W190" s="120"/>
      <c r="X190" s="120"/>
      <c r="Y190" s="120"/>
      <c r="Z190" s="120"/>
      <c r="AA190" s="120"/>
      <c r="AB190" s="120"/>
      <c r="AC190" s="120"/>
      <c r="AD190" s="120"/>
      <c r="AE190" s="120"/>
      <c r="AF190" s="120"/>
      <c r="AG190" s="120"/>
      <c r="AH190" s="120"/>
      <c r="AI190" s="120"/>
      <c r="AJ190" s="120"/>
      <c r="AK190" s="120"/>
      <c r="AL190" s="120"/>
      <c r="AM190" s="120"/>
      <c r="AN190" s="120"/>
      <c r="AO190" s="120"/>
      <c r="AP190" s="120"/>
      <c r="AQ190" s="120"/>
      <c r="AR190" s="120"/>
      <c r="AS190" s="120"/>
      <c r="AT190" s="120"/>
      <c r="AU190" s="120"/>
      <c r="AV190" s="120"/>
      <c r="AW190" s="120"/>
      <c r="AX190" s="120"/>
    </row>
    <row r="191" spans="1:50" outlineLevel="1">
      <c r="A191" s="121"/>
      <c r="B191" s="125"/>
      <c r="C191" s="155" t="s">
        <v>395</v>
      </c>
      <c r="D191" s="128"/>
      <c r="E191" s="131">
        <v>6.4</v>
      </c>
      <c r="F191" s="134"/>
      <c r="G191" s="134"/>
      <c r="H191" s="134"/>
      <c r="I191" s="134"/>
      <c r="J191" s="134"/>
      <c r="K191" s="134"/>
      <c r="L191" s="120"/>
      <c r="M191" s="120"/>
      <c r="N191" s="120"/>
      <c r="O191" s="120"/>
      <c r="P191" s="120"/>
      <c r="Q191" s="120"/>
      <c r="R191" s="120"/>
      <c r="S191" s="120"/>
      <c r="T191" s="120"/>
      <c r="U191" s="120" t="s">
        <v>138</v>
      </c>
      <c r="V191" s="120">
        <v>0</v>
      </c>
      <c r="W191" s="120"/>
      <c r="X191" s="120"/>
      <c r="Y191" s="120"/>
      <c r="Z191" s="120"/>
      <c r="AA191" s="120"/>
      <c r="AB191" s="120"/>
      <c r="AC191" s="120"/>
      <c r="AD191" s="120"/>
      <c r="AE191" s="120"/>
      <c r="AF191" s="120"/>
      <c r="AG191" s="120"/>
      <c r="AH191" s="120"/>
      <c r="AI191" s="120"/>
      <c r="AJ191" s="120"/>
      <c r="AK191" s="120"/>
      <c r="AL191" s="120"/>
      <c r="AM191" s="120"/>
      <c r="AN191" s="120"/>
      <c r="AO191" s="120"/>
      <c r="AP191" s="120"/>
      <c r="AQ191" s="120"/>
      <c r="AR191" s="120"/>
      <c r="AS191" s="120"/>
      <c r="AT191" s="120"/>
      <c r="AU191" s="120"/>
      <c r="AV191" s="120"/>
      <c r="AW191" s="120"/>
      <c r="AX191" s="120"/>
    </row>
    <row r="192" spans="1:50" outlineLevel="1">
      <c r="A192" s="121"/>
      <c r="B192" s="125"/>
      <c r="C192" s="155" t="s">
        <v>396</v>
      </c>
      <c r="D192" s="128"/>
      <c r="E192" s="131">
        <v>29.1</v>
      </c>
      <c r="F192" s="134"/>
      <c r="G192" s="134"/>
      <c r="H192" s="134"/>
      <c r="I192" s="134"/>
      <c r="J192" s="134"/>
      <c r="K192" s="134"/>
      <c r="L192" s="120"/>
      <c r="M192" s="120"/>
      <c r="N192" s="120"/>
      <c r="O192" s="120"/>
      <c r="P192" s="120"/>
      <c r="Q192" s="120"/>
      <c r="R192" s="120"/>
      <c r="S192" s="120"/>
      <c r="T192" s="120"/>
      <c r="U192" s="120" t="s">
        <v>138</v>
      </c>
      <c r="V192" s="120">
        <v>0</v>
      </c>
      <c r="W192" s="120"/>
      <c r="X192" s="120"/>
      <c r="Y192" s="120"/>
      <c r="Z192" s="120"/>
      <c r="AA192" s="120"/>
      <c r="AB192" s="120"/>
      <c r="AC192" s="120"/>
      <c r="AD192" s="120"/>
      <c r="AE192" s="120"/>
      <c r="AF192" s="120"/>
      <c r="AG192" s="120"/>
      <c r="AH192" s="120"/>
      <c r="AI192" s="120"/>
      <c r="AJ192" s="120"/>
      <c r="AK192" s="120"/>
      <c r="AL192" s="120"/>
      <c r="AM192" s="120"/>
      <c r="AN192" s="120"/>
      <c r="AO192" s="120"/>
      <c r="AP192" s="120"/>
      <c r="AQ192" s="120"/>
      <c r="AR192" s="120"/>
      <c r="AS192" s="120"/>
      <c r="AT192" s="120"/>
      <c r="AU192" s="120"/>
      <c r="AV192" s="120"/>
      <c r="AW192" s="120"/>
      <c r="AX192" s="120"/>
    </row>
    <row r="193" spans="1:50">
      <c r="A193" s="122" t="s">
        <v>131</v>
      </c>
      <c r="B193" s="126" t="s">
        <v>63</v>
      </c>
      <c r="C193" s="156" t="s">
        <v>64</v>
      </c>
      <c r="D193" s="129"/>
      <c r="E193" s="132"/>
      <c r="F193" s="135"/>
      <c r="G193" s="135">
        <f>SUM(G194:G219)</f>
        <v>0</v>
      </c>
      <c r="H193" s="135"/>
      <c r="I193" s="135">
        <f>SUM(I194:I219)</f>
        <v>7.5329500000000005</v>
      </c>
      <c r="J193" s="135"/>
      <c r="K193" s="135">
        <f>SUM(K194:K219)</f>
        <v>0</v>
      </c>
      <c r="U193" t="s">
        <v>132</v>
      </c>
    </row>
    <row r="194" spans="1:50" outlineLevel="1">
      <c r="A194" s="121">
        <v>83</v>
      </c>
      <c r="B194" s="125" t="s">
        <v>397</v>
      </c>
      <c r="C194" s="154" t="s">
        <v>398</v>
      </c>
      <c r="D194" s="127" t="s">
        <v>173</v>
      </c>
      <c r="E194" s="130">
        <v>13.335000000000001</v>
      </c>
      <c r="F194" s="133"/>
      <c r="G194" s="134">
        <f>ROUND(E194*F194,2)</f>
        <v>0</v>
      </c>
      <c r="H194" s="134">
        <v>4.0000000000000003E-5</v>
      </c>
      <c r="I194" s="134">
        <f>ROUND(E194*H194,5)</f>
        <v>5.2999999999999998E-4</v>
      </c>
      <c r="J194" s="134">
        <v>0</v>
      </c>
      <c r="K194" s="134">
        <f>ROUND(E194*J194,5)</f>
        <v>0</v>
      </c>
      <c r="L194" s="120"/>
      <c r="M194" s="120"/>
      <c r="N194" s="120"/>
      <c r="O194" s="120"/>
      <c r="P194" s="120"/>
      <c r="Q194" s="120"/>
      <c r="R194" s="120"/>
      <c r="S194" s="120"/>
      <c r="T194" s="120"/>
      <c r="U194" s="120" t="s">
        <v>136</v>
      </c>
      <c r="V194" s="120"/>
      <c r="W194" s="120"/>
      <c r="X194" s="120"/>
      <c r="Y194" s="120"/>
      <c r="Z194" s="120"/>
      <c r="AA194" s="120"/>
      <c r="AB194" s="120"/>
      <c r="AC194" s="120"/>
      <c r="AD194" s="120"/>
      <c r="AE194" s="120"/>
      <c r="AF194" s="120"/>
      <c r="AG194" s="120"/>
      <c r="AH194" s="120"/>
      <c r="AI194" s="120"/>
      <c r="AJ194" s="120"/>
      <c r="AK194" s="120"/>
      <c r="AL194" s="120"/>
      <c r="AM194" s="120"/>
      <c r="AN194" s="120"/>
      <c r="AO194" s="120"/>
      <c r="AP194" s="120"/>
      <c r="AQ194" s="120"/>
      <c r="AR194" s="120"/>
      <c r="AS194" s="120"/>
      <c r="AT194" s="120"/>
      <c r="AU194" s="120"/>
      <c r="AV194" s="120"/>
      <c r="AW194" s="120"/>
      <c r="AX194" s="120"/>
    </row>
    <row r="195" spans="1:50" outlineLevel="1">
      <c r="A195" s="121"/>
      <c r="B195" s="125"/>
      <c r="C195" s="155" t="s">
        <v>399</v>
      </c>
      <c r="D195" s="128"/>
      <c r="E195" s="131">
        <v>8.3849999999999998</v>
      </c>
      <c r="F195" s="134"/>
      <c r="G195" s="134"/>
      <c r="H195" s="134"/>
      <c r="I195" s="134"/>
      <c r="J195" s="134"/>
      <c r="K195" s="134"/>
      <c r="L195" s="120"/>
      <c r="M195" s="120"/>
      <c r="N195" s="120"/>
      <c r="O195" s="120"/>
      <c r="P195" s="120"/>
      <c r="Q195" s="120"/>
      <c r="R195" s="120"/>
      <c r="S195" s="120"/>
      <c r="T195" s="120"/>
      <c r="U195" s="120" t="s">
        <v>138</v>
      </c>
      <c r="V195" s="120">
        <v>0</v>
      </c>
      <c r="W195" s="120"/>
      <c r="X195" s="120"/>
      <c r="Y195" s="120"/>
      <c r="Z195" s="120"/>
      <c r="AA195" s="120"/>
      <c r="AB195" s="120"/>
      <c r="AC195" s="120"/>
      <c r="AD195" s="120"/>
      <c r="AE195" s="120"/>
      <c r="AF195" s="120"/>
      <c r="AG195" s="120"/>
      <c r="AH195" s="120"/>
      <c r="AI195" s="120"/>
      <c r="AJ195" s="120"/>
      <c r="AK195" s="120"/>
      <c r="AL195" s="120"/>
      <c r="AM195" s="120"/>
      <c r="AN195" s="120"/>
      <c r="AO195" s="120"/>
      <c r="AP195" s="120"/>
      <c r="AQ195" s="120"/>
      <c r="AR195" s="120"/>
      <c r="AS195" s="120"/>
      <c r="AT195" s="120"/>
      <c r="AU195" s="120"/>
      <c r="AV195" s="120"/>
      <c r="AW195" s="120"/>
      <c r="AX195" s="120"/>
    </row>
    <row r="196" spans="1:50" outlineLevel="1">
      <c r="A196" s="121"/>
      <c r="B196" s="125"/>
      <c r="C196" s="155" t="s">
        <v>400</v>
      </c>
      <c r="D196" s="128"/>
      <c r="E196" s="131">
        <v>4.95</v>
      </c>
      <c r="F196" s="134"/>
      <c r="G196" s="134"/>
      <c r="H196" s="134"/>
      <c r="I196" s="134"/>
      <c r="J196" s="134"/>
      <c r="K196" s="134"/>
      <c r="L196" s="120"/>
      <c r="M196" s="120"/>
      <c r="N196" s="120"/>
      <c r="O196" s="120"/>
      <c r="P196" s="120"/>
      <c r="Q196" s="120"/>
      <c r="R196" s="120"/>
      <c r="S196" s="120"/>
      <c r="T196" s="120"/>
      <c r="U196" s="120" t="s">
        <v>138</v>
      </c>
      <c r="V196" s="120">
        <v>0</v>
      </c>
      <c r="W196" s="120"/>
      <c r="X196" s="120"/>
      <c r="Y196" s="120"/>
      <c r="Z196" s="120"/>
      <c r="AA196" s="120"/>
      <c r="AB196" s="120"/>
      <c r="AC196" s="120"/>
      <c r="AD196" s="120"/>
      <c r="AE196" s="120"/>
      <c r="AF196" s="120"/>
      <c r="AG196" s="120"/>
      <c r="AH196" s="120"/>
      <c r="AI196" s="120"/>
      <c r="AJ196" s="120"/>
      <c r="AK196" s="120"/>
      <c r="AL196" s="120"/>
      <c r="AM196" s="120"/>
      <c r="AN196" s="120"/>
      <c r="AO196" s="120"/>
      <c r="AP196" s="120"/>
      <c r="AQ196" s="120"/>
      <c r="AR196" s="120"/>
      <c r="AS196" s="120"/>
      <c r="AT196" s="120"/>
      <c r="AU196" s="120"/>
      <c r="AV196" s="120"/>
      <c r="AW196" s="120"/>
      <c r="AX196" s="120"/>
    </row>
    <row r="197" spans="1:50" outlineLevel="1">
      <c r="A197" s="121">
        <v>84</v>
      </c>
      <c r="B197" s="125" t="s">
        <v>401</v>
      </c>
      <c r="C197" s="154" t="s">
        <v>402</v>
      </c>
      <c r="D197" s="127" t="s">
        <v>173</v>
      </c>
      <c r="E197" s="130">
        <v>33.344499999999996</v>
      </c>
      <c r="F197" s="133"/>
      <c r="G197" s="134">
        <f>ROUND(E197*F197,2)</f>
        <v>0</v>
      </c>
      <c r="H197" s="134">
        <v>1.021E-2</v>
      </c>
      <c r="I197" s="134">
        <f>ROUND(E197*H197,5)</f>
        <v>0.34044999999999997</v>
      </c>
      <c r="J197" s="134">
        <v>0</v>
      </c>
      <c r="K197" s="134">
        <f>ROUND(E197*J197,5)</f>
        <v>0</v>
      </c>
      <c r="L197" s="120"/>
      <c r="M197" s="120"/>
      <c r="N197" s="120"/>
      <c r="O197" s="120"/>
      <c r="P197" s="120"/>
      <c r="Q197" s="120"/>
      <c r="R197" s="120"/>
      <c r="S197" s="120"/>
      <c r="T197" s="120"/>
      <c r="U197" s="120" t="s">
        <v>136</v>
      </c>
      <c r="V197" s="120"/>
      <c r="W197" s="120"/>
      <c r="X197" s="120"/>
      <c r="Y197" s="120"/>
      <c r="Z197" s="120"/>
      <c r="AA197" s="120"/>
      <c r="AB197" s="120"/>
      <c r="AC197" s="120"/>
      <c r="AD197" s="120"/>
      <c r="AE197" s="120"/>
      <c r="AF197" s="120"/>
      <c r="AG197" s="120"/>
      <c r="AH197" s="120"/>
      <c r="AI197" s="120"/>
      <c r="AJ197" s="120"/>
      <c r="AK197" s="120"/>
      <c r="AL197" s="120"/>
      <c r="AM197" s="120"/>
      <c r="AN197" s="120"/>
      <c r="AO197" s="120"/>
      <c r="AP197" s="120"/>
      <c r="AQ197" s="120"/>
      <c r="AR197" s="120"/>
      <c r="AS197" s="120"/>
      <c r="AT197" s="120"/>
      <c r="AU197" s="120"/>
      <c r="AV197" s="120"/>
      <c r="AW197" s="120"/>
      <c r="AX197" s="120"/>
    </row>
    <row r="198" spans="1:50" ht="22.5" outlineLevel="1">
      <c r="A198" s="121"/>
      <c r="B198" s="125"/>
      <c r="C198" s="155" t="s">
        <v>403</v>
      </c>
      <c r="D198" s="128"/>
      <c r="E198" s="131">
        <v>33.344499999999996</v>
      </c>
      <c r="F198" s="134"/>
      <c r="G198" s="134"/>
      <c r="H198" s="134"/>
      <c r="I198" s="134"/>
      <c r="J198" s="134"/>
      <c r="K198" s="134"/>
      <c r="L198" s="120"/>
      <c r="M198" s="120"/>
      <c r="N198" s="120"/>
      <c r="O198" s="120"/>
      <c r="P198" s="120"/>
      <c r="Q198" s="120"/>
      <c r="R198" s="120"/>
      <c r="S198" s="120"/>
      <c r="T198" s="120"/>
      <c r="U198" s="120" t="s">
        <v>138</v>
      </c>
      <c r="V198" s="120">
        <v>0</v>
      </c>
      <c r="W198" s="120"/>
      <c r="X198" s="120"/>
      <c r="Y198" s="120"/>
      <c r="Z198" s="120"/>
      <c r="AA198" s="120"/>
      <c r="AB198" s="120"/>
      <c r="AC198" s="120"/>
      <c r="AD198" s="120"/>
      <c r="AE198" s="120"/>
      <c r="AF198" s="120"/>
      <c r="AG198" s="120"/>
      <c r="AH198" s="120"/>
      <c r="AI198" s="120"/>
      <c r="AJ198" s="120"/>
      <c r="AK198" s="120"/>
      <c r="AL198" s="120"/>
      <c r="AM198" s="120"/>
      <c r="AN198" s="120"/>
      <c r="AO198" s="120"/>
      <c r="AP198" s="120"/>
      <c r="AQ198" s="120"/>
      <c r="AR198" s="120"/>
      <c r="AS198" s="120"/>
      <c r="AT198" s="120"/>
      <c r="AU198" s="120"/>
      <c r="AV198" s="120"/>
      <c r="AW198" s="120"/>
      <c r="AX198" s="120"/>
    </row>
    <row r="199" spans="1:50" ht="22.5" outlineLevel="1">
      <c r="A199" s="121">
        <v>85</v>
      </c>
      <c r="B199" s="125" t="s">
        <v>404</v>
      </c>
      <c r="C199" s="154" t="s">
        <v>405</v>
      </c>
      <c r="D199" s="127" t="s">
        <v>173</v>
      </c>
      <c r="E199" s="130">
        <v>33.344499999999996</v>
      </c>
      <c r="F199" s="133"/>
      <c r="G199" s="134">
        <f>ROUND(E199*F199,2)</f>
        <v>0</v>
      </c>
      <c r="H199" s="134">
        <v>1.9269999999999999E-2</v>
      </c>
      <c r="I199" s="134">
        <f>ROUND(E199*H199,5)</f>
        <v>0.64254999999999995</v>
      </c>
      <c r="J199" s="134">
        <v>0</v>
      </c>
      <c r="K199" s="134">
        <f>ROUND(E199*J199,5)</f>
        <v>0</v>
      </c>
      <c r="L199" s="120"/>
      <c r="M199" s="120"/>
      <c r="N199" s="120"/>
      <c r="O199" s="120"/>
      <c r="P199" s="120"/>
      <c r="Q199" s="120"/>
      <c r="R199" s="120"/>
      <c r="S199" s="120"/>
      <c r="T199" s="120"/>
      <c r="U199" s="120" t="s">
        <v>136</v>
      </c>
      <c r="V199" s="120"/>
      <c r="W199" s="120"/>
      <c r="X199" s="120"/>
      <c r="Y199" s="120"/>
      <c r="Z199" s="120"/>
      <c r="AA199" s="120"/>
      <c r="AB199" s="120"/>
      <c r="AC199" s="120"/>
      <c r="AD199" s="120"/>
      <c r="AE199" s="120"/>
      <c r="AF199" s="120"/>
      <c r="AG199" s="120"/>
      <c r="AH199" s="120"/>
      <c r="AI199" s="120"/>
      <c r="AJ199" s="120"/>
      <c r="AK199" s="120"/>
      <c r="AL199" s="120"/>
      <c r="AM199" s="120"/>
      <c r="AN199" s="120"/>
      <c r="AO199" s="120"/>
      <c r="AP199" s="120"/>
      <c r="AQ199" s="120"/>
      <c r="AR199" s="120"/>
      <c r="AS199" s="120"/>
      <c r="AT199" s="120"/>
      <c r="AU199" s="120"/>
      <c r="AV199" s="120"/>
      <c r="AW199" s="120"/>
      <c r="AX199" s="120"/>
    </row>
    <row r="200" spans="1:50" ht="22.5" outlineLevel="1">
      <c r="A200" s="121"/>
      <c r="B200" s="125"/>
      <c r="C200" s="155" t="s">
        <v>406</v>
      </c>
      <c r="D200" s="128"/>
      <c r="E200" s="131">
        <v>33.344499999999996</v>
      </c>
      <c r="F200" s="134"/>
      <c r="G200" s="134"/>
      <c r="H200" s="134"/>
      <c r="I200" s="134"/>
      <c r="J200" s="134"/>
      <c r="K200" s="134"/>
      <c r="L200" s="120"/>
      <c r="M200" s="120"/>
      <c r="N200" s="120"/>
      <c r="O200" s="120"/>
      <c r="P200" s="120"/>
      <c r="Q200" s="120"/>
      <c r="R200" s="120"/>
      <c r="S200" s="120"/>
      <c r="T200" s="120"/>
      <c r="U200" s="120" t="s">
        <v>138</v>
      </c>
      <c r="V200" s="120">
        <v>0</v>
      </c>
      <c r="W200" s="120"/>
      <c r="X200" s="120"/>
      <c r="Y200" s="120"/>
      <c r="Z200" s="120"/>
      <c r="AA200" s="120"/>
      <c r="AB200" s="120"/>
      <c r="AC200" s="120"/>
      <c r="AD200" s="120"/>
      <c r="AE200" s="120"/>
      <c r="AF200" s="120"/>
      <c r="AG200" s="120"/>
      <c r="AH200" s="120"/>
      <c r="AI200" s="120"/>
      <c r="AJ200" s="120"/>
      <c r="AK200" s="120"/>
      <c r="AL200" s="120"/>
      <c r="AM200" s="120"/>
      <c r="AN200" s="120"/>
      <c r="AO200" s="120"/>
      <c r="AP200" s="120"/>
      <c r="AQ200" s="120"/>
      <c r="AR200" s="120"/>
      <c r="AS200" s="120"/>
      <c r="AT200" s="120"/>
      <c r="AU200" s="120"/>
      <c r="AV200" s="120"/>
      <c r="AW200" s="120"/>
      <c r="AX200" s="120"/>
    </row>
    <row r="201" spans="1:50" outlineLevel="1">
      <c r="A201" s="121">
        <v>86</v>
      </c>
      <c r="B201" s="125" t="s">
        <v>407</v>
      </c>
      <c r="C201" s="154" t="s">
        <v>408</v>
      </c>
      <c r="D201" s="127" t="s">
        <v>197</v>
      </c>
      <c r="E201" s="130">
        <v>66.688999999999993</v>
      </c>
      <c r="F201" s="133"/>
      <c r="G201" s="134">
        <f>ROUND(E201*F201,2)</f>
        <v>0</v>
      </c>
      <c r="H201" s="134">
        <v>3.6999999999999999E-4</v>
      </c>
      <c r="I201" s="134">
        <f>ROUND(E201*H201,5)</f>
        <v>2.4670000000000001E-2</v>
      </c>
      <c r="J201" s="134">
        <v>0</v>
      </c>
      <c r="K201" s="134">
        <f>ROUND(E201*J201,5)</f>
        <v>0</v>
      </c>
      <c r="L201" s="120"/>
      <c r="M201" s="120"/>
      <c r="N201" s="120"/>
      <c r="O201" s="120"/>
      <c r="P201" s="120"/>
      <c r="Q201" s="120"/>
      <c r="R201" s="120"/>
      <c r="S201" s="120"/>
      <c r="T201" s="120"/>
      <c r="U201" s="120" t="s">
        <v>136</v>
      </c>
      <c r="V201" s="120"/>
      <c r="W201" s="120"/>
      <c r="X201" s="120"/>
      <c r="Y201" s="120"/>
      <c r="Z201" s="120"/>
      <c r="AA201" s="120"/>
      <c r="AB201" s="120"/>
      <c r="AC201" s="120"/>
      <c r="AD201" s="120"/>
      <c r="AE201" s="120"/>
      <c r="AF201" s="120"/>
      <c r="AG201" s="120"/>
      <c r="AH201" s="120"/>
      <c r="AI201" s="120"/>
      <c r="AJ201" s="120"/>
      <c r="AK201" s="120"/>
      <c r="AL201" s="120"/>
      <c r="AM201" s="120"/>
      <c r="AN201" s="120"/>
      <c r="AO201" s="120"/>
      <c r="AP201" s="120"/>
      <c r="AQ201" s="120"/>
      <c r="AR201" s="120"/>
      <c r="AS201" s="120"/>
      <c r="AT201" s="120"/>
      <c r="AU201" s="120"/>
      <c r="AV201" s="120"/>
      <c r="AW201" s="120"/>
      <c r="AX201" s="120"/>
    </row>
    <row r="202" spans="1:50" outlineLevel="1">
      <c r="A202" s="121"/>
      <c r="B202" s="125"/>
      <c r="C202" s="155" t="s">
        <v>409</v>
      </c>
      <c r="D202" s="128"/>
      <c r="E202" s="131">
        <v>66.688999999999993</v>
      </c>
      <c r="F202" s="134"/>
      <c r="G202" s="134"/>
      <c r="H202" s="134"/>
      <c r="I202" s="134"/>
      <c r="J202" s="134"/>
      <c r="K202" s="134"/>
      <c r="L202" s="120"/>
      <c r="M202" s="120"/>
      <c r="N202" s="120"/>
      <c r="O202" s="120"/>
      <c r="P202" s="120"/>
      <c r="Q202" s="120"/>
      <c r="R202" s="120"/>
      <c r="S202" s="120"/>
      <c r="T202" s="120"/>
      <c r="U202" s="120" t="s">
        <v>138</v>
      </c>
      <c r="V202" s="120">
        <v>0</v>
      </c>
      <c r="W202" s="120"/>
      <c r="X202" s="120"/>
      <c r="Y202" s="120"/>
      <c r="Z202" s="120"/>
      <c r="AA202" s="120"/>
      <c r="AB202" s="120"/>
      <c r="AC202" s="120"/>
      <c r="AD202" s="120"/>
      <c r="AE202" s="120"/>
      <c r="AF202" s="120"/>
      <c r="AG202" s="120"/>
      <c r="AH202" s="120"/>
      <c r="AI202" s="120"/>
      <c r="AJ202" s="120"/>
      <c r="AK202" s="120"/>
      <c r="AL202" s="120"/>
      <c r="AM202" s="120"/>
      <c r="AN202" s="120"/>
      <c r="AO202" s="120"/>
      <c r="AP202" s="120"/>
      <c r="AQ202" s="120"/>
      <c r="AR202" s="120"/>
      <c r="AS202" s="120"/>
      <c r="AT202" s="120"/>
      <c r="AU202" s="120"/>
      <c r="AV202" s="120"/>
      <c r="AW202" s="120"/>
      <c r="AX202" s="120"/>
    </row>
    <row r="203" spans="1:50" ht="22.5" outlineLevel="1">
      <c r="A203" s="121">
        <v>87</v>
      </c>
      <c r="B203" s="125" t="s">
        <v>410</v>
      </c>
      <c r="C203" s="154" t="s">
        <v>411</v>
      </c>
      <c r="D203" s="127" t="s">
        <v>173</v>
      </c>
      <c r="E203" s="130">
        <v>463.24040000000002</v>
      </c>
      <c r="F203" s="133"/>
      <c r="G203" s="134">
        <f>ROUND(E203*F203,2)</f>
        <v>0</v>
      </c>
      <c r="H203" s="134">
        <v>1.3860000000000001E-2</v>
      </c>
      <c r="I203" s="134">
        <f>ROUND(E203*H203,5)</f>
        <v>6.4205100000000002</v>
      </c>
      <c r="J203" s="134">
        <v>0</v>
      </c>
      <c r="K203" s="134">
        <f>ROUND(E203*J203,5)</f>
        <v>0</v>
      </c>
      <c r="L203" s="120"/>
      <c r="M203" s="120"/>
      <c r="N203" s="120"/>
      <c r="O203" s="120"/>
      <c r="P203" s="120"/>
      <c r="Q203" s="120"/>
      <c r="R203" s="120"/>
      <c r="S203" s="120"/>
      <c r="T203" s="120"/>
      <c r="U203" s="120" t="s">
        <v>136</v>
      </c>
      <c r="V203" s="120"/>
      <c r="W203" s="120"/>
      <c r="X203" s="120"/>
      <c r="Y203" s="120"/>
      <c r="Z203" s="120"/>
      <c r="AA203" s="120"/>
      <c r="AB203" s="120"/>
      <c r="AC203" s="120"/>
      <c r="AD203" s="120"/>
      <c r="AE203" s="120"/>
      <c r="AF203" s="120"/>
      <c r="AG203" s="120"/>
      <c r="AH203" s="120"/>
      <c r="AI203" s="120"/>
      <c r="AJ203" s="120"/>
      <c r="AK203" s="120"/>
      <c r="AL203" s="120"/>
      <c r="AM203" s="120"/>
      <c r="AN203" s="120"/>
      <c r="AO203" s="120"/>
      <c r="AP203" s="120"/>
      <c r="AQ203" s="120"/>
      <c r="AR203" s="120"/>
      <c r="AS203" s="120"/>
      <c r="AT203" s="120"/>
      <c r="AU203" s="120"/>
      <c r="AV203" s="120"/>
      <c r="AW203" s="120"/>
      <c r="AX203" s="120"/>
    </row>
    <row r="204" spans="1:50" ht="33.75" outlineLevel="1">
      <c r="A204" s="121"/>
      <c r="B204" s="125"/>
      <c r="C204" s="155" t="s">
        <v>412</v>
      </c>
      <c r="D204" s="128"/>
      <c r="E204" s="131">
        <v>476.5754</v>
      </c>
      <c r="F204" s="134"/>
      <c r="G204" s="134"/>
      <c r="H204" s="134"/>
      <c r="I204" s="134"/>
      <c r="J204" s="134"/>
      <c r="K204" s="134"/>
      <c r="L204" s="120"/>
      <c r="M204" s="120"/>
      <c r="N204" s="120"/>
      <c r="O204" s="120"/>
      <c r="P204" s="120"/>
      <c r="Q204" s="120"/>
      <c r="R204" s="120"/>
      <c r="S204" s="120"/>
      <c r="T204" s="120"/>
      <c r="U204" s="120" t="s">
        <v>138</v>
      </c>
      <c r="V204" s="120">
        <v>0</v>
      </c>
      <c r="W204" s="120"/>
      <c r="X204" s="120"/>
      <c r="Y204" s="120"/>
      <c r="Z204" s="120"/>
      <c r="AA204" s="120"/>
      <c r="AB204" s="120"/>
      <c r="AC204" s="120"/>
      <c r="AD204" s="120"/>
      <c r="AE204" s="120"/>
      <c r="AF204" s="120"/>
      <c r="AG204" s="120"/>
      <c r="AH204" s="120"/>
      <c r="AI204" s="120"/>
      <c r="AJ204" s="120"/>
      <c r="AK204" s="120"/>
      <c r="AL204" s="120"/>
      <c r="AM204" s="120"/>
      <c r="AN204" s="120"/>
      <c r="AO204" s="120"/>
      <c r="AP204" s="120"/>
      <c r="AQ204" s="120"/>
      <c r="AR204" s="120"/>
      <c r="AS204" s="120"/>
      <c r="AT204" s="120"/>
      <c r="AU204" s="120"/>
      <c r="AV204" s="120"/>
      <c r="AW204" s="120"/>
      <c r="AX204" s="120"/>
    </row>
    <row r="205" spans="1:50" outlineLevel="1">
      <c r="A205" s="121"/>
      <c r="B205" s="125"/>
      <c r="C205" s="155" t="s">
        <v>413</v>
      </c>
      <c r="D205" s="128"/>
      <c r="E205" s="131">
        <v>-13.335000000000001</v>
      </c>
      <c r="F205" s="134"/>
      <c r="G205" s="134"/>
      <c r="H205" s="134"/>
      <c r="I205" s="134"/>
      <c r="J205" s="134"/>
      <c r="K205" s="134"/>
      <c r="L205" s="120"/>
      <c r="M205" s="120"/>
      <c r="N205" s="120"/>
      <c r="O205" s="120"/>
      <c r="P205" s="120"/>
      <c r="Q205" s="120"/>
      <c r="R205" s="120"/>
      <c r="S205" s="120"/>
      <c r="T205" s="120"/>
      <c r="U205" s="120" t="s">
        <v>138</v>
      </c>
      <c r="V205" s="120">
        <v>0</v>
      </c>
      <c r="W205" s="120"/>
      <c r="X205" s="120"/>
      <c r="Y205" s="120"/>
      <c r="Z205" s="120"/>
      <c r="AA205" s="120"/>
      <c r="AB205" s="120"/>
      <c r="AC205" s="120"/>
      <c r="AD205" s="120"/>
      <c r="AE205" s="120"/>
      <c r="AF205" s="120"/>
      <c r="AG205" s="120"/>
      <c r="AH205" s="120"/>
      <c r="AI205" s="120"/>
      <c r="AJ205" s="120"/>
      <c r="AK205" s="120"/>
      <c r="AL205" s="120"/>
      <c r="AM205" s="120"/>
      <c r="AN205" s="120"/>
      <c r="AO205" s="120"/>
      <c r="AP205" s="120"/>
      <c r="AQ205" s="120"/>
      <c r="AR205" s="120"/>
      <c r="AS205" s="120"/>
      <c r="AT205" s="120"/>
      <c r="AU205" s="120"/>
      <c r="AV205" s="120"/>
      <c r="AW205" s="120"/>
      <c r="AX205" s="120"/>
    </row>
    <row r="206" spans="1:50" ht="22.5" outlineLevel="1">
      <c r="A206" s="121">
        <v>88</v>
      </c>
      <c r="B206" s="125" t="s">
        <v>414</v>
      </c>
      <c r="C206" s="154" t="s">
        <v>415</v>
      </c>
      <c r="D206" s="127" t="s">
        <v>173</v>
      </c>
      <c r="E206" s="130">
        <v>4.6559999999999997</v>
      </c>
      <c r="F206" s="133"/>
      <c r="G206" s="134">
        <f>ROUND(E206*F206,2)</f>
        <v>0</v>
      </c>
      <c r="H206" s="134">
        <v>1.3129999999999999E-2</v>
      </c>
      <c r="I206" s="134">
        <f>ROUND(E206*H206,5)</f>
        <v>6.1129999999999997E-2</v>
      </c>
      <c r="J206" s="134">
        <v>0</v>
      </c>
      <c r="K206" s="134">
        <f>ROUND(E206*J206,5)</f>
        <v>0</v>
      </c>
      <c r="L206" s="120"/>
      <c r="M206" s="120"/>
      <c r="N206" s="120"/>
      <c r="O206" s="120"/>
      <c r="P206" s="120"/>
      <c r="Q206" s="120"/>
      <c r="R206" s="120"/>
      <c r="S206" s="120"/>
      <c r="T206" s="120"/>
      <c r="U206" s="120" t="s">
        <v>136</v>
      </c>
      <c r="V206" s="120"/>
      <c r="W206" s="120"/>
      <c r="X206" s="120"/>
      <c r="Y206" s="120"/>
      <c r="Z206" s="120"/>
      <c r="AA206" s="120"/>
      <c r="AB206" s="120"/>
      <c r="AC206" s="120"/>
      <c r="AD206" s="120"/>
      <c r="AE206" s="120"/>
      <c r="AF206" s="120"/>
      <c r="AG206" s="120"/>
      <c r="AH206" s="120"/>
      <c r="AI206" s="120"/>
      <c r="AJ206" s="120"/>
      <c r="AK206" s="120"/>
      <c r="AL206" s="120"/>
      <c r="AM206" s="120"/>
      <c r="AN206" s="120"/>
      <c r="AO206" s="120"/>
      <c r="AP206" s="120"/>
      <c r="AQ206" s="120"/>
      <c r="AR206" s="120"/>
      <c r="AS206" s="120"/>
      <c r="AT206" s="120"/>
      <c r="AU206" s="120"/>
      <c r="AV206" s="120"/>
      <c r="AW206" s="120"/>
      <c r="AX206" s="120"/>
    </row>
    <row r="207" spans="1:50" outlineLevel="1">
      <c r="A207" s="121"/>
      <c r="B207" s="125"/>
      <c r="C207" s="155" t="s">
        <v>416</v>
      </c>
      <c r="D207" s="128"/>
      <c r="E207" s="131">
        <v>2.6880000000000002</v>
      </c>
      <c r="F207" s="134"/>
      <c r="G207" s="134"/>
      <c r="H207" s="134"/>
      <c r="I207" s="134"/>
      <c r="J207" s="134"/>
      <c r="K207" s="134"/>
      <c r="L207" s="120"/>
      <c r="M207" s="120"/>
      <c r="N207" s="120"/>
      <c r="O207" s="120"/>
      <c r="P207" s="120"/>
      <c r="Q207" s="120"/>
      <c r="R207" s="120"/>
      <c r="S207" s="120"/>
      <c r="T207" s="120"/>
      <c r="U207" s="120" t="s">
        <v>138</v>
      </c>
      <c r="V207" s="120">
        <v>0</v>
      </c>
      <c r="W207" s="120"/>
      <c r="X207" s="120"/>
      <c r="Y207" s="120"/>
      <c r="Z207" s="120"/>
      <c r="AA207" s="120"/>
      <c r="AB207" s="120"/>
      <c r="AC207" s="120"/>
      <c r="AD207" s="120"/>
      <c r="AE207" s="120"/>
      <c r="AF207" s="120"/>
      <c r="AG207" s="120"/>
      <c r="AH207" s="120"/>
      <c r="AI207" s="120"/>
      <c r="AJ207" s="120"/>
      <c r="AK207" s="120"/>
      <c r="AL207" s="120"/>
      <c r="AM207" s="120"/>
      <c r="AN207" s="120"/>
      <c r="AO207" s="120"/>
      <c r="AP207" s="120"/>
      <c r="AQ207" s="120"/>
      <c r="AR207" s="120"/>
      <c r="AS207" s="120"/>
      <c r="AT207" s="120"/>
      <c r="AU207" s="120"/>
      <c r="AV207" s="120"/>
      <c r="AW207" s="120"/>
      <c r="AX207" s="120"/>
    </row>
    <row r="208" spans="1:50" outlineLevel="1">
      <c r="A208" s="121"/>
      <c r="B208" s="125"/>
      <c r="C208" s="155" t="s">
        <v>417</v>
      </c>
      <c r="D208" s="128"/>
      <c r="E208" s="131">
        <v>1.968</v>
      </c>
      <c r="F208" s="134"/>
      <c r="G208" s="134"/>
      <c r="H208" s="134"/>
      <c r="I208" s="134"/>
      <c r="J208" s="134"/>
      <c r="K208" s="134"/>
      <c r="L208" s="120"/>
      <c r="M208" s="120"/>
      <c r="N208" s="120"/>
      <c r="O208" s="120"/>
      <c r="P208" s="120"/>
      <c r="Q208" s="120"/>
      <c r="R208" s="120"/>
      <c r="S208" s="120"/>
      <c r="T208" s="120"/>
      <c r="U208" s="120" t="s">
        <v>138</v>
      </c>
      <c r="V208" s="120">
        <v>0</v>
      </c>
      <c r="W208" s="120"/>
      <c r="X208" s="120"/>
      <c r="Y208" s="120"/>
      <c r="Z208" s="120"/>
      <c r="AA208" s="120"/>
      <c r="AB208" s="120"/>
      <c r="AC208" s="120"/>
      <c r="AD208" s="120"/>
      <c r="AE208" s="120"/>
      <c r="AF208" s="120"/>
      <c r="AG208" s="120"/>
      <c r="AH208" s="120"/>
      <c r="AI208" s="120"/>
      <c r="AJ208" s="120"/>
      <c r="AK208" s="120"/>
      <c r="AL208" s="120"/>
      <c r="AM208" s="120"/>
      <c r="AN208" s="120"/>
      <c r="AO208" s="120"/>
      <c r="AP208" s="120"/>
      <c r="AQ208" s="120"/>
      <c r="AR208" s="120"/>
      <c r="AS208" s="120"/>
      <c r="AT208" s="120"/>
      <c r="AU208" s="120"/>
      <c r="AV208" s="120"/>
      <c r="AW208" s="120"/>
      <c r="AX208" s="120"/>
    </row>
    <row r="209" spans="1:50" outlineLevel="1">
      <c r="A209" s="121">
        <v>89</v>
      </c>
      <c r="B209" s="125" t="s">
        <v>418</v>
      </c>
      <c r="C209" s="154" t="s">
        <v>419</v>
      </c>
      <c r="D209" s="127" t="s">
        <v>197</v>
      </c>
      <c r="E209" s="130">
        <v>31.2</v>
      </c>
      <c r="F209" s="133"/>
      <c r="G209" s="134">
        <f>ROUND(E209*F209,2)</f>
        <v>0</v>
      </c>
      <c r="H209" s="134">
        <v>2.0000000000000002E-5</v>
      </c>
      <c r="I209" s="134">
        <f>ROUND(E209*H209,5)</f>
        <v>6.2E-4</v>
      </c>
      <c r="J209" s="134">
        <v>0</v>
      </c>
      <c r="K209" s="134">
        <f>ROUND(E209*J209,5)</f>
        <v>0</v>
      </c>
      <c r="L209" s="120"/>
      <c r="M209" s="120"/>
      <c r="N209" s="120"/>
      <c r="O209" s="120"/>
      <c r="P209" s="120"/>
      <c r="Q209" s="120"/>
      <c r="R209" s="120"/>
      <c r="S209" s="120"/>
      <c r="T209" s="120"/>
      <c r="U209" s="120" t="s">
        <v>136</v>
      </c>
      <c r="V209" s="120"/>
      <c r="W209" s="120"/>
      <c r="X209" s="120"/>
      <c r="Y209" s="120"/>
      <c r="Z209" s="120"/>
      <c r="AA209" s="120"/>
      <c r="AB209" s="120"/>
      <c r="AC209" s="120"/>
      <c r="AD209" s="120"/>
      <c r="AE209" s="120"/>
      <c r="AF209" s="120"/>
      <c r="AG209" s="120"/>
      <c r="AH209" s="120"/>
      <c r="AI209" s="120"/>
      <c r="AJ209" s="120"/>
      <c r="AK209" s="120"/>
      <c r="AL209" s="120"/>
      <c r="AM209" s="120"/>
      <c r="AN209" s="120"/>
      <c r="AO209" s="120"/>
      <c r="AP209" s="120"/>
      <c r="AQ209" s="120"/>
      <c r="AR209" s="120"/>
      <c r="AS209" s="120"/>
      <c r="AT209" s="120"/>
      <c r="AU209" s="120"/>
      <c r="AV209" s="120"/>
      <c r="AW209" s="120"/>
      <c r="AX209" s="120"/>
    </row>
    <row r="210" spans="1:50" outlineLevel="1">
      <c r="A210" s="121"/>
      <c r="B210" s="125"/>
      <c r="C210" s="155" t="s">
        <v>420</v>
      </c>
      <c r="D210" s="128"/>
      <c r="E210" s="131">
        <v>31.2</v>
      </c>
      <c r="F210" s="134"/>
      <c r="G210" s="134"/>
      <c r="H210" s="134"/>
      <c r="I210" s="134"/>
      <c r="J210" s="134"/>
      <c r="K210" s="134"/>
      <c r="L210" s="120"/>
      <c r="M210" s="120"/>
      <c r="N210" s="120"/>
      <c r="O210" s="120"/>
      <c r="P210" s="120"/>
      <c r="Q210" s="120"/>
      <c r="R210" s="120"/>
      <c r="S210" s="120"/>
      <c r="T210" s="120"/>
      <c r="U210" s="120" t="s">
        <v>138</v>
      </c>
      <c r="V210" s="120">
        <v>0</v>
      </c>
      <c r="W210" s="120"/>
      <c r="X210" s="120"/>
      <c r="Y210" s="120"/>
      <c r="Z210" s="120"/>
      <c r="AA210" s="120"/>
      <c r="AB210" s="120"/>
      <c r="AC210" s="120"/>
      <c r="AD210" s="120"/>
      <c r="AE210" s="120"/>
      <c r="AF210" s="120"/>
      <c r="AG210" s="120"/>
      <c r="AH210" s="120"/>
      <c r="AI210" s="120"/>
      <c r="AJ210" s="120"/>
      <c r="AK210" s="120"/>
      <c r="AL210" s="120"/>
      <c r="AM210" s="120"/>
      <c r="AN210" s="120"/>
      <c r="AO210" s="120"/>
      <c r="AP210" s="120"/>
      <c r="AQ210" s="120"/>
      <c r="AR210" s="120"/>
      <c r="AS210" s="120"/>
      <c r="AT210" s="120"/>
      <c r="AU210" s="120"/>
      <c r="AV210" s="120"/>
      <c r="AW210" s="120"/>
      <c r="AX210" s="120"/>
    </row>
    <row r="211" spans="1:50" outlineLevel="1">
      <c r="A211" s="121">
        <v>90</v>
      </c>
      <c r="B211" s="125" t="s">
        <v>421</v>
      </c>
      <c r="C211" s="154" t="s">
        <v>422</v>
      </c>
      <c r="D211" s="127" t="s">
        <v>197</v>
      </c>
      <c r="E211" s="130">
        <v>29.1</v>
      </c>
      <c r="F211" s="133"/>
      <c r="G211" s="134">
        <f>ROUND(E211*F211,2)</f>
        <v>0</v>
      </c>
      <c r="H211" s="134">
        <v>1.1E-4</v>
      </c>
      <c r="I211" s="134">
        <f>ROUND(E211*H211,5)</f>
        <v>3.2000000000000002E-3</v>
      </c>
      <c r="J211" s="134">
        <v>0</v>
      </c>
      <c r="K211" s="134">
        <f>ROUND(E211*J211,5)</f>
        <v>0</v>
      </c>
      <c r="L211" s="120"/>
      <c r="M211" s="120"/>
      <c r="N211" s="120"/>
      <c r="O211" s="120"/>
      <c r="P211" s="120"/>
      <c r="Q211" s="120"/>
      <c r="R211" s="120"/>
      <c r="S211" s="120"/>
      <c r="T211" s="120"/>
      <c r="U211" s="120" t="s">
        <v>136</v>
      </c>
      <c r="V211" s="120"/>
      <c r="W211" s="120"/>
      <c r="X211" s="120"/>
      <c r="Y211" s="120"/>
      <c r="Z211" s="120"/>
      <c r="AA211" s="120"/>
      <c r="AB211" s="120"/>
      <c r="AC211" s="120"/>
      <c r="AD211" s="120"/>
      <c r="AE211" s="120"/>
      <c r="AF211" s="120"/>
      <c r="AG211" s="120"/>
      <c r="AH211" s="120"/>
      <c r="AI211" s="120"/>
      <c r="AJ211" s="120"/>
      <c r="AK211" s="120"/>
      <c r="AL211" s="120"/>
      <c r="AM211" s="120"/>
      <c r="AN211" s="120"/>
      <c r="AO211" s="120"/>
      <c r="AP211" s="120"/>
      <c r="AQ211" s="120"/>
      <c r="AR211" s="120"/>
      <c r="AS211" s="120"/>
      <c r="AT211" s="120"/>
      <c r="AU211" s="120"/>
      <c r="AV211" s="120"/>
      <c r="AW211" s="120"/>
      <c r="AX211" s="120"/>
    </row>
    <row r="212" spans="1:50" outlineLevel="1">
      <c r="A212" s="121"/>
      <c r="B212" s="125"/>
      <c r="C212" s="155" t="s">
        <v>423</v>
      </c>
      <c r="D212" s="128"/>
      <c r="E212" s="131">
        <v>16.8</v>
      </c>
      <c r="F212" s="134"/>
      <c r="G212" s="134"/>
      <c r="H212" s="134"/>
      <c r="I212" s="134"/>
      <c r="J212" s="134"/>
      <c r="K212" s="134"/>
      <c r="L212" s="120"/>
      <c r="M212" s="120"/>
      <c r="N212" s="120"/>
      <c r="O212" s="120"/>
      <c r="P212" s="120"/>
      <c r="Q212" s="120"/>
      <c r="R212" s="120"/>
      <c r="S212" s="120"/>
      <c r="T212" s="120"/>
      <c r="U212" s="120" t="s">
        <v>138</v>
      </c>
      <c r="V212" s="120">
        <v>0</v>
      </c>
      <c r="W212" s="120"/>
      <c r="X212" s="120"/>
      <c r="Y212" s="120"/>
      <c r="Z212" s="120"/>
      <c r="AA212" s="120"/>
      <c r="AB212" s="120"/>
      <c r="AC212" s="120"/>
      <c r="AD212" s="120"/>
      <c r="AE212" s="120"/>
      <c r="AF212" s="120"/>
      <c r="AG212" s="120"/>
      <c r="AH212" s="120"/>
      <c r="AI212" s="120"/>
      <c r="AJ212" s="120"/>
      <c r="AK212" s="120"/>
      <c r="AL212" s="120"/>
      <c r="AM212" s="120"/>
      <c r="AN212" s="120"/>
      <c r="AO212" s="120"/>
      <c r="AP212" s="120"/>
      <c r="AQ212" s="120"/>
      <c r="AR212" s="120"/>
      <c r="AS212" s="120"/>
      <c r="AT212" s="120"/>
      <c r="AU212" s="120"/>
      <c r="AV212" s="120"/>
      <c r="AW212" s="120"/>
      <c r="AX212" s="120"/>
    </row>
    <row r="213" spans="1:50" outlineLevel="1">
      <c r="A213" s="121"/>
      <c r="B213" s="125"/>
      <c r="C213" s="155" t="s">
        <v>424</v>
      </c>
      <c r="D213" s="128"/>
      <c r="E213" s="131">
        <v>12.3</v>
      </c>
      <c r="F213" s="134"/>
      <c r="G213" s="134"/>
      <c r="H213" s="134"/>
      <c r="I213" s="134"/>
      <c r="J213" s="134"/>
      <c r="K213" s="134"/>
      <c r="L213" s="120"/>
      <c r="M213" s="120"/>
      <c r="N213" s="120"/>
      <c r="O213" s="120"/>
      <c r="P213" s="120"/>
      <c r="Q213" s="120"/>
      <c r="R213" s="120"/>
      <c r="S213" s="120"/>
      <c r="T213" s="120"/>
      <c r="U213" s="120" t="s">
        <v>138</v>
      </c>
      <c r="V213" s="120">
        <v>0</v>
      </c>
      <c r="W213" s="120"/>
      <c r="X213" s="120"/>
      <c r="Y213" s="120"/>
      <c r="Z213" s="120"/>
      <c r="AA213" s="120"/>
      <c r="AB213" s="120"/>
      <c r="AC213" s="120"/>
      <c r="AD213" s="120"/>
      <c r="AE213" s="120"/>
      <c r="AF213" s="120"/>
      <c r="AG213" s="120"/>
      <c r="AH213" s="120"/>
      <c r="AI213" s="120"/>
      <c r="AJ213" s="120"/>
      <c r="AK213" s="120"/>
      <c r="AL213" s="120"/>
      <c r="AM213" s="120"/>
      <c r="AN213" s="120"/>
      <c r="AO213" s="120"/>
      <c r="AP213" s="120"/>
      <c r="AQ213" s="120"/>
      <c r="AR213" s="120"/>
      <c r="AS213" s="120"/>
      <c r="AT213" s="120"/>
      <c r="AU213" s="120"/>
      <c r="AV213" s="120"/>
      <c r="AW213" s="120"/>
      <c r="AX213" s="120"/>
    </row>
    <row r="214" spans="1:50" outlineLevel="1">
      <c r="A214" s="121">
        <v>91</v>
      </c>
      <c r="B214" s="125" t="s">
        <v>425</v>
      </c>
      <c r="C214" s="154" t="s">
        <v>426</v>
      </c>
      <c r="D214" s="127" t="s">
        <v>197</v>
      </c>
      <c r="E214" s="130">
        <v>3.3</v>
      </c>
      <c r="F214" s="133"/>
      <c r="G214" s="134">
        <f>ROUND(E214*F214,2)</f>
        <v>0</v>
      </c>
      <c r="H214" s="134">
        <v>6.9999999999999994E-5</v>
      </c>
      <c r="I214" s="134">
        <f>ROUND(E214*H214,5)</f>
        <v>2.3000000000000001E-4</v>
      </c>
      <c r="J214" s="134">
        <v>0</v>
      </c>
      <c r="K214" s="134">
        <f>ROUND(E214*J214,5)</f>
        <v>0</v>
      </c>
      <c r="L214" s="120"/>
      <c r="M214" s="120"/>
      <c r="N214" s="120"/>
      <c r="O214" s="120"/>
      <c r="P214" s="120"/>
      <c r="Q214" s="120"/>
      <c r="R214" s="120"/>
      <c r="S214" s="120"/>
      <c r="T214" s="120"/>
      <c r="U214" s="120" t="s">
        <v>136</v>
      </c>
      <c r="V214" s="120"/>
      <c r="W214" s="120"/>
      <c r="X214" s="120"/>
      <c r="Y214" s="120"/>
      <c r="Z214" s="120"/>
      <c r="AA214" s="120"/>
      <c r="AB214" s="120"/>
      <c r="AC214" s="120"/>
      <c r="AD214" s="120"/>
      <c r="AE214" s="120"/>
      <c r="AF214" s="120"/>
      <c r="AG214" s="120"/>
      <c r="AH214" s="120"/>
      <c r="AI214" s="120"/>
      <c r="AJ214" s="120"/>
      <c r="AK214" s="120"/>
      <c r="AL214" s="120"/>
      <c r="AM214" s="120"/>
      <c r="AN214" s="120"/>
      <c r="AO214" s="120"/>
      <c r="AP214" s="120"/>
      <c r="AQ214" s="120"/>
      <c r="AR214" s="120"/>
      <c r="AS214" s="120"/>
      <c r="AT214" s="120"/>
      <c r="AU214" s="120"/>
      <c r="AV214" s="120"/>
      <c r="AW214" s="120"/>
      <c r="AX214" s="120"/>
    </row>
    <row r="215" spans="1:50" outlineLevel="1">
      <c r="A215" s="121"/>
      <c r="B215" s="125"/>
      <c r="C215" s="155" t="s">
        <v>427</v>
      </c>
      <c r="D215" s="128"/>
      <c r="E215" s="131">
        <v>3.3</v>
      </c>
      <c r="F215" s="134"/>
      <c r="G215" s="134"/>
      <c r="H215" s="134"/>
      <c r="I215" s="134"/>
      <c r="J215" s="134"/>
      <c r="K215" s="134"/>
      <c r="L215" s="120"/>
      <c r="M215" s="120"/>
      <c r="N215" s="120"/>
      <c r="O215" s="120"/>
      <c r="P215" s="120"/>
      <c r="Q215" s="120"/>
      <c r="R215" s="120"/>
      <c r="S215" s="120"/>
      <c r="T215" s="120"/>
      <c r="U215" s="120" t="s">
        <v>138</v>
      </c>
      <c r="V215" s="120">
        <v>0</v>
      </c>
      <c r="W215" s="120"/>
      <c r="X215" s="120"/>
      <c r="Y215" s="120"/>
      <c r="Z215" s="120"/>
      <c r="AA215" s="120"/>
      <c r="AB215" s="120"/>
      <c r="AC215" s="120"/>
      <c r="AD215" s="120"/>
      <c r="AE215" s="120"/>
      <c r="AF215" s="120"/>
      <c r="AG215" s="120"/>
      <c r="AH215" s="120"/>
      <c r="AI215" s="120"/>
      <c r="AJ215" s="120"/>
      <c r="AK215" s="120"/>
      <c r="AL215" s="120"/>
      <c r="AM215" s="120"/>
      <c r="AN215" s="120"/>
      <c r="AO215" s="120"/>
      <c r="AP215" s="120"/>
      <c r="AQ215" s="120"/>
      <c r="AR215" s="120"/>
      <c r="AS215" s="120"/>
      <c r="AT215" s="120"/>
      <c r="AU215" s="120"/>
      <c r="AV215" s="120"/>
      <c r="AW215" s="120"/>
      <c r="AX215" s="120"/>
    </row>
    <row r="216" spans="1:50" ht="22.5" outlineLevel="1">
      <c r="A216" s="121">
        <v>92</v>
      </c>
      <c r="B216" s="125" t="s">
        <v>428</v>
      </c>
      <c r="C216" s="154" t="s">
        <v>429</v>
      </c>
      <c r="D216" s="127" t="s">
        <v>173</v>
      </c>
      <c r="E216" s="130">
        <v>6</v>
      </c>
      <c r="F216" s="133"/>
      <c r="G216" s="134">
        <f>ROUND(E216*F216,2)</f>
        <v>0</v>
      </c>
      <c r="H216" s="134">
        <v>3.6700000000000001E-3</v>
      </c>
      <c r="I216" s="134">
        <f>ROUND(E216*H216,5)</f>
        <v>2.2020000000000001E-2</v>
      </c>
      <c r="J216" s="134">
        <v>0</v>
      </c>
      <c r="K216" s="134">
        <f>ROUND(E216*J216,5)</f>
        <v>0</v>
      </c>
      <c r="L216" s="120"/>
      <c r="M216" s="120"/>
      <c r="N216" s="120"/>
      <c r="O216" s="120"/>
      <c r="P216" s="120"/>
      <c r="Q216" s="120"/>
      <c r="R216" s="120"/>
      <c r="S216" s="120"/>
      <c r="T216" s="120"/>
      <c r="U216" s="120" t="s">
        <v>136</v>
      </c>
      <c r="V216" s="120"/>
      <c r="W216" s="120"/>
      <c r="X216" s="120"/>
      <c r="Y216" s="120"/>
      <c r="Z216" s="120"/>
      <c r="AA216" s="120"/>
      <c r="AB216" s="120"/>
      <c r="AC216" s="120"/>
      <c r="AD216" s="120"/>
      <c r="AE216" s="120"/>
      <c r="AF216" s="120"/>
      <c r="AG216" s="120"/>
      <c r="AH216" s="120"/>
      <c r="AI216" s="120"/>
      <c r="AJ216" s="120"/>
      <c r="AK216" s="120"/>
      <c r="AL216" s="120"/>
      <c r="AM216" s="120"/>
      <c r="AN216" s="120"/>
      <c r="AO216" s="120"/>
      <c r="AP216" s="120"/>
      <c r="AQ216" s="120"/>
      <c r="AR216" s="120"/>
      <c r="AS216" s="120"/>
      <c r="AT216" s="120"/>
      <c r="AU216" s="120"/>
      <c r="AV216" s="120"/>
      <c r="AW216" s="120"/>
      <c r="AX216" s="120"/>
    </row>
    <row r="217" spans="1:50" outlineLevel="1">
      <c r="A217" s="121"/>
      <c r="B217" s="125"/>
      <c r="C217" s="155" t="s">
        <v>280</v>
      </c>
      <c r="D217" s="128"/>
      <c r="E217" s="131">
        <v>6</v>
      </c>
      <c r="F217" s="134"/>
      <c r="G217" s="134"/>
      <c r="H217" s="134"/>
      <c r="I217" s="134"/>
      <c r="J217" s="134"/>
      <c r="K217" s="134"/>
      <c r="L217" s="120"/>
      <c r="M217" s="120"/>
      <c r="N217" s="120"/>
      <c r="O217" s="120"/>
      <c r="P217" s="120"/>
      <c r="Q217" s="120"/>
      <c r="R217" s="120"/>
      <c r="S217" s="120"/>
      <c r="T217" s="120"/>
      <c r="U217" s="120" t="s">
        <v>138</v>
      </c>
      <c r="V217" s="120">
        <v>0</v>
      </c>
      <c r="W217" s="120"/>
      <c r="X217" s="120"/>
      <c r="Y217" s="120"/>
      <c r="Z217" s="120"/>
      <c r="AA217" s="120"/>
      <c r="AB217" s="120"/>
      <c r="AC217" s="120"/>
      <c r="AD217" s="120"/>
      <c r="AE217" s="120"/>
      <c r="AF217" s="120"/>
      <c r="AG217" s="120"/>
      <c r="AH217" s="120"/>
      <c r="AI217" s="120"/>
      <c r="AJ217" s="120"/>
      <c r="AK217" s="120"/>
      <c r="AL217" s="120"/>
      <c r="AM217" s="120"/>
      <c r="AN217" s="120"/>
      <c r="AO217" s="120"/>
      <c r="AP217" s="120"/>
      <c r="AQ217" s="120"/>
      <c r="AR217" s="120"/>
      <c r="AS217" s="120"/>
      <c r="AT217" s="120"/>
      <c r="AU217" s="120"/>
      <c r="AV217" s="120"/>
      <c r="AW217" s="120"/>
      <c r="AX217" s="120"/>
    </row>
    <row r="218" spans="1:50" outlineLevel="1">
      <c r="A218" s="121">
        <v>93</v>
      </c>
      <c r="B218" s="125" t="s">
        <v>430</v>
      </c>
      <c r="C218" s="154" t="s">
        <v>431</v>
      </c>
      <c r="D218" s="127" t="s">
        <v>173</v>
      </c>
      <c r="E218" s="130">
        <v>6</v>
      </c>
      <c r="F218" s="133"/>
      <c r="G218" s="134">
        <f>ROUND(E218*F218,2)</f>
        <v>0</v>
      </c>
      <c r="H218" s="134">
        <v>2.8400000000000001E-3</v>
      </c>
      <c r="I218" s="134">
        <f>ROUND(E218*H218,5)</f>
        <v>1.704E-2</v>
      </c>
      <c r="J218" s="134">
        <v>0</v>
      </c>
      <c r="K218" s="134">
        <f>ROUND(E218*J218,5)</f>
        <v>0</v>
      </c>
      <c r="L218" s="120"/>
      <c r="M218" s="120"/>
      <c r="N218" s="120"/>
      <c r="O218" s="120"/>
      <c r="P218" s="120"/>
      <c r="Q218" s="120"/>
      <c r="R218" s="120"/>
      <c r="S218" s="120"/>
      <c r="T218" s="120"/>
      <c r="U218" s="120" t="s">
        <v>136</v>
      </c>
      <c r="V218" s="120"/>
      <c r="W218" s="120"/>
      <c r="X218" s="120"/>
      <c r="Y218" s="120"/>
      <c r="Z218" s="120"/>
      <c r="AA218" s="120"/>
      <c r="AB218" s="120"/>
      <c r="AC218" s="120"/>
      <c r="AD218" s="120"/>
      <c r="AE218" s="120"/>
      <c r="AF218" s="120"/>
      <c r="AG218" s="120"/>
      <c r="AH218" s="120"/>
      <c r="AI218" s="120"/>
      <c r="AJ218" s="120"/>
      <c r="AK218" s="120"/>
      <c r="AL218" s="120"/>
      <c r="AM218" s="120"/>
      <c r="AN218" s="120"/>
      <c r="AO218" s="120"/>
      <c r="AP218" s="120"/>
      <c r="AQ218" s="120"/>
      <c r="AR218" s="120"/>
      <c r="AS218" s="120"/>
      <c r="AT218" s="120"/>
      <c r="AU218" s="120"/>
      <c r="AV218" s="120"/>
      <c r="AW218" s="120"/>
      <c r="AX218" s="120"/>
    </row>
    <row r="219" spans="1:50" outlineLevel="1">
      <c r="A219" s="121"/>
      <c r="B219" s="125"/>
      <c r="C219" s="155" t="s">
        <v>280</v>
      </c>
      <c r="D219" s="128"/>
      <c r="E219" s="131">
        <v>6</v>
      </c>
      <c r="F219" s="134"/>
      <c r="G219" s="134"/>
      <c r="H219" s="134"/>
      <c r="I219" s="134"/>
      <c r="J219" s="134"/>
      <c r="K219" s="134"/>
      <c r="L219" s="120"/>
      <c r="M219" s="120"/>
      <c r="N219" s="120"/>
      <c r="O219" s="120"/>
      <c r="P219" s="120"/>
      <c r="Q219" s="120"/>
      <c r="R219" s="120"/>
      <c r="S219" s="120"/>
      <c r="T219" s="120"/>
      <c r="U219" s="120" t="s">
        <v>138</v>
      </c>
      <c r="V219" s="120">
        <v>0</v>
      </c>
      <c r="W219" s="120"/>
      <c r="X219" s="120"/>
      <c r="Y219" s="120"/>
      <c r="Z219" s="120"/>
      <c r="AA219" s="120"/>
      <c r="AB219" s="120"/>
      <c r="AC219" s="120"/>
      <c r="AD219" s="120"/>
      <c r="AE219" s="120"/>
      <c r="AF219" s="120"/>
      <c r="AG219" s="120"/>
      <c r="AH219" s="120"/>
      <c r="AI219" s="120"/>
      <c r="AJ219" s="120"/>
      <c r="AK219" s="120"/>
      <c r="AL219" s="120"/>
      <c r="AM219" s="120"/>
      <c r="AN219" s="120"/>
      <c r="AO219" s="120"/>
      <c r="AP219" s="120"/>
      <c r="AQ219" s="120"/>
      <c r="AR219" s="120"/>
      <c r="AS219" s="120"/>
      <c r="AT219" s="120"/>
      <c r="AU219" s="120"/>
      <c r="AV219" s="120"/>
      <c r="AW219" s="120"/>
      <c r="AX219" s="120"/>
    </row>
    <row r="220" spans="1:50">
      <c r="A220" s="122" t="s">
        <v>131</v>
      </c>
      <c r="B220" s="126" t="s">
        <v>65</v>
      </c>
      <c r="C220" s="156" t="s">
        <v>66</v>
      </c>
      <c r="D220" s="129"/>
      <c r="E220" s="132"/>
      <c r="F220" s="135"/>
      <c r="G220" s="135">
        <f>SUM(G221:G248)</f>
        <v>0</v>
      </c>
      <c r="H220" s="135"/>
      <c r="I220" s="135">
        <f>SUM(I221:I248)</f>
        <v>101.43174</v>
      </c>
      <c r="J220" s="135"/>
      <c r="K220" s="135">
        <f>SUM(K221:K248)</f>
        <v>0</v>
      </c>
      <c r="U220" t="s">
        <v>132</v>
      </c>
    </row>
    <row r="221" spans="1:50" ht="22.5" outlineLevel="1">
      <c r="A221" s="121">
        <v>94</v>
      </c>
      <c r="B221" s="125" t="s">
        <v>432</v>
      </c>
      <c r="C221" s="154" t="s">
        <v>433</v>
      </c>
      <c r="D221" s="127" t="s">
        <v>135</v>
      </c>
      <c r="E221" s="130">
        <v>30.4575</v>
      </c>
      <c r="F221" s="133"/>
      <c r="G221" s="134">
        <f>ROUND(E221*F221,2)</f>
        <v>0</v>
      </c>
      <c r="H221" s="134">
        <v>2.5449999999999999</v>
      </c>
      <c r="I221" s="134">
        <f>ROUND(E221*H221,5)</f>
        <v>77.514340000000004</v>
      </c>
      <c r="J221" s="134">
        <v>0</v>
      </c>
      <c r="K221" s="134">
        <f>ROUND(E221*J221,5)</f>
        <v>0</v>
      </c>
      <c r="L221" s="120"/>
      <c r="M221" s="120"/>
      <c r="N221" s="120"/>
      <c r="O221" s="120"/>
      <c r="P221" s="120"/>
      <c r="Q221" s="120"/>
      <c r="R221" s="120"/>
      <c r="S221" s="120"/>
      <c r="T221" s="120"/>
      <c r="U221" s="120" t="s">
        <v>136</v>
      </c>
      <c r="V221" s="120"/>
      <c r="W221" s="120"/>
      <c r="X221" s="120"/>
      <c r="Y221" s="120"/>
      <c r="Z221" s="120"/>
      <c r="AA221" s="120"/>
      <c r="AB221" s="120"/>
      <c r="AC221" s="120"/>
      <c r="AD221" s="120"/>
      <c r="AE221" s="120"/>
      <c r="AF221" s="120"/>
      <c r="AG221" s="120"/>
      <c r="AH221" s="120"/>
      <c r="AI221" s="120"/>
      <c r="AJ221" s="120"/>
      <c r="AK221" s="120"/>
      <c r="AL221" s="120"/>
      <c r="AM221" s="120"/>
      <c r="AN221" s="120"/>
      <c r="AO221" s="120"/>
      <c r="AP221" s="120"/>
      <c r="AQ221" s="120"/>
      <c r="AR221" s="120"/>
      <c r="AS221" s="120"/>
      <c r="AT221" s="120"/>
      <c r="AU221" s="120"/>
      <c r="AV221" s="120"/>
      <c r="AW221" s="120"/>
      <c r="AX221" s="120"/>
    </row>
    <row r="222" spans="1:50" outlineLevel="1">
      <c r="A222" s="121"/>
      <c r="B222" s="125"/>
      <c r="C222" s="155" t="s">
        <v>434</v>
      </c>
      <c r="D222" s="128"/>
      <c r="E222" s="131">
        <v>30.4575</v>
      </c>
      <c r="F222" s="134"/>
      <c r="G222" s="134"/>
      <c r="H222" s="134"/>
      <c r="I222" s="134"/>
      <c r="J222" s="134"/>
      <c r="K222" s="134"/>
      <c r="L222" s="120"/>
      <c r="M222" s="120"/>
      <c r="N222" s="120"/>
      <c r="O222" s="120"/>
      <c r="P222" s="120"/>
      <c r="Q222" s="120"/>
      <c r="R222" s="120"/>
      <c r="S222" s="120"/>
      <c r="T222" s="120"/>
      <c r="U222" s="120" t="s">
        <v>138</v>
      </c>
      <c r="V222" s="120">
        <v>0</v>
      </c>
      <c r="W222" s="120"/>
      <c r="X222" s="120"/>
      <c r="Y222" s="120"/>
      <c r="Z222" s="120"/>
      <c r="AA222" s="120"/>
      <c r="AB222" s="120"/>
      <c r="AC222" s="120"/>
      <c r="AD222" s="120"/>
      <c r="AE222" s="120"/>
      <c r="AF222" s="120"/>
      <c r="AG222" s="120"/>
      <c r="AH222" s="120"/>
      <c r="AI222" s="120"/>
      <c r="AJ222" s="120"/>
      <c r="AK222" s="120"/>
      <c r="AL222" s="120"/>
      <c r="AM222" s="120"/>
      <c r="AN222" s="120"/>
      <c r="AO222" s="120"/>
      <c r="AP222" s="120"/>
      <c r="AQ222" s="120"/>
      <c r="AR222" s="120"/>
      <c r="AS222" s="120"/>
      <c r="AT222" s="120"/>
      <c r="AU222" s="120"/>
      <c r="AV222" s="120"/>
      <c r="AW222" s="120"/>
      <c r="AX222" s="120"/>
    </row>
    <row r="223" spans="1:50" outlineLevel="1">
      <c r="A223" s="121">
        <v>95</v>
      </c>
      <c r="B223" s="125" t="s">
        <v>435</v>
      </c>
      <c r="C223" s="154" t="s">
        <v>436</v>
      </c>
      <c r="D223" s="127" t="s">
        <v>135</v>
      </c>
      <c r="E223" s="130">
        <v>30.4575</v>
      </c>
      <c r="F223" s="133"/>
      <c r="G223" s="134">
        <f>ROUND(E223*F223,2)</f>
        <v>0</v>
      </c>
      <c r="H223" s="134">
        <v>0</v>
      </c>
      <c r="I223" s="134">
        <f>ROUND(E223*H223,5)</f>
        <v>0</v>
      </c>
      <c r="J223" s="134">
        <v>0</v>
      </c>
      <c r="K223" s="134">
        <f>ROUND(E223*J223,5)</f>
        <v>0</v>
      </c>
      <c r="L223" s="120"/>
      <c r="M223" s="120"/>
      <c r="N223" s="120"/>
      <c r="O223" s="120"/>
      <c r="P223" s="120"/>
      <c r="Q223" s="120"/>
      <c r="R223" s="120"/>
      <c r="S223" s="120"/>
      <c r="T223" s="120"/>
      <c r="U223" s="120" t="s">
        <v>136</v>
      </c>
      <c r="V223" s="120"/>
      <c r="W223" s="120"/>
      <c r="X223" s="120"/>
      <c r="Y223" s="120"/>
      <c r="Z223" s="120"/>
      <c r="AA223" s="120"/>
      <c r="AB223" s="120"/>
      <c r="AC223" s="120"/>
      <c r="AD223" s="120"/>
      <c r="AE223" s="120"/>
      <c r="AF223" s="120"/>
      <c r="AG223" s="120"/>
      <c r="AH223" s="120"/>
      <c r="AI223" s="120"/>
      <c r="AJ223" s="120"/>
      <c r="AK223" s="120"/>
      <c r="AL223" s="120"/>
      <c r="AM223" s="120"/>
      <c r="AN223" s="120"/>
      <c r="AO223" s="120"/>
      <c r="AP223" s="120"/>
      <c r="AQ223" s="120"/>
      <c r="AR223" s="120"/>
      <c r="AS223" s="120"/>
      <c r="AT223" s="120"/>
      <c r="AU223" s="120"/>
      <c r="AV223" s="120"/>
      <c r="AW223" s="120"/>
      <c r="AX223" s="120"/>
    </row>
    <row r="224" spans="1:50" outlineLevel="1">
      <c r="A224" s="121">
        <v>96</v>
      </c>
      <c r="B224" s="125" t="s">
        <v>437</v>
      </c>
      <c r="C224" s="154" t="s">
        <v>438</v>
      </c>
      <c r="D224" s="127" t="s">
        <v>173</v>
      </c>
      <c r="E224" s="130">
        <v>203.05</v>
      </c>
      <c r="F224" s="133"/>
      <c r="G224" s="134">
        <f>ROUND(E224*F224,2)</f>
        <v>0</v>
      </c>
      <c r="H224" s="134">
        <v>5.0000000000000001E-3</v>
      </c>
      <c r="I224" s="134">
        <f>ROUND(E224*H224,5)</f>
        <v>1.01525</v>
      </c>
      <c r="J224" s="134">
        <v>0</v>
      </c>
      <c r="K224" s="134">
        <f>ROUND(E224*J224,5)</f>
        <v>0</v>
      </c>
      <c r="L224" s="120"/>
      <c r="M224" s="120"/>
      <c r="N224" s="120"/>
      <c r="O224" s="120"/>
      <c r="P224" s="120"/>
      <c r="Q224" s="120"/>
      <c r="R224" s="120"/>
      <c r="S224" s="120"/>
      <c r="T224" s="120"/>
      <c r="U224" s="120" t="s">
        <v>136</v>
      </c>
      <c r="V224" s="120"/>
      <c r="W224" s="120"/>
      <c r="X224" s="120"/>
      <c r="Y224" s="120"/>
      <c r="Z224" s="120"/>
      <c r="AA224" s="120"/>
      <c r="AB224" s="120"/>
      <c r="AC224" s="120"/>
      <c r="AD224" s="120"/>
      <c r="AE224" s="120"/>
      <c r="AF224" s="120"/>
      <c r="AG224" s="120"/>
      <c r="AH224" s="120"/>
      <c r="AI224" s="120"/>
      <c r="AJ224" s="120"/>
      <c r="AK224" s="120"/>
      <c r="AL224" s="120"/>
      <c r="AM224" s="120"/>
      <c r="AN224" s="120"/>
      <c r="AO224" s="120"/>
      <c r="AP224" s="120"/>
      <c r="AQ224" s="120"/>
      <c r="AR224" s="120"/>
      <c r="AS224" s="120"/>
      <c r="AT224" s="120"/>
      <c r="AU224" s="120"/>
      <c r="AV224" s="120"/>
      <c r="AW224" s="120"/>
      <c r="AX224" s="120"/>
    </row>
    <row r="225" spans="1:50" outlineLevel="1">
      <c r="A225" s="121"/>
      <c r="B225" s="125"/>
      <c r="C225" s="155" t="s">
        <v>439</v>
      </c>
      <c r="D225" s="128"/>
      <c r="E225" s="131">
        <v>203.05</v>
      </c>
      <c r="F225" s="134"/>
      <c r="G225" s="134"/>
      <c r="H225" s="134"/>
      <c r="I225" s="134"/>
      <c r="J225" s="134"/>
      <c r="K225" s="134"/>
      <c r="L225" s="120"/>
      <c r="M225" s="120"/>
      <c r="N225" s="120"/>
      <c r="O225" s="120"/>
      <c r="P225" s="120"/>
      <c r="Q225" s="120"/>
      <c r="R225" s="120"/>
      <c r="S225" s="120"/>
      <c r="T225" s="120"/>
      <c r="U225" s="120" t="s">
        <v>138</v>
      </c>
      <c r="V225" s="120">
        <v>0</v>
      </c>
      <c r="W225" s="120"/>
      <c r="X225" s="120"/>
      <c r="Y225" s="120"/>
      <c r="Z225" s="120"/>
      <c r="AA225" s="120"/>
      <c r="AB225" s="120"/>
      <c r="AC225" s="120"/>
      <c r="AD225" s="120"/>
      <c r="AE225" s="120"/>
      <c r="AF225" s="120"/>
      <c r="AG225" s="120"/>
      <c r="AH225" s="120"/>
      <c r="AI225" s="120"/>
      <c r="AJ225" s="120"/>
      <c r="AK225" s="120"/>
      <c r="AL225" s="120"/>
      <c r="AM225" s="120"/>
      <c r="AN225" s="120"/>
      <c r="AO225" s="120"/>
      <c r="AP225" s="120"/>
      <c r="AQ225" s="120"/>
      <c r="AR225" s="120"/>
      <c r="AS225" s="120"/>
      <c r="AT225" s="120"/>
      <c r="AU225" s="120"/>
      <c r="AV225" s="120"/>
      <c r="AW225" s="120"/>
      <c r="AX225" s="120"/>
    </row>
    <row r="226" spans="1:50" outlineLevel="1">
      <c r="A226" s="121">
        <v>97</v>
      </c>
      <c r="B226" s="125" t="s">
        <v>440</v>
      </c>
      <c r="C226" s="154" t="s">
        <v>441</v>
      </c>
      <c r="D226" s="127" t="s">
        <v>197</v>
      </c>
      <c r="E226" s="130">
        <v>144</v>
      </c>
      <c r="F226" s="133"/>
      <c r="G226" s="134">
        <f>ROUND(E226*F226,2)</f>
        <v>0</v>
      </c>
      <c r="H226" s="134">
        <v>0</v>
      </c>
      <c r="I226" s="134">
        <f>ROUND(E226*H226,5)</f>
        <v>0</v>
      </c>
      <c r="J226" s="134">
        <v>0</v>
      </c>
      <c r="K226" s="134">
        <f>ROUND(E226*J226,5)</f>
        <v>0</v>
      </c>
      <c r="L226" s="120"/>
      <c r="M226" s="120"/>
      <c r="N226" s="120"/>
      <c r="O226" s="120"/>
      <c r="P226" s="120"/>
      <c r="Q226" s="120"/>
      <c r="R226" s="120"/>
      <c r="S226" s="120"/>
      <c r="T226" s="120"/>
      <c r="U226" s="120" t="s">
        <v>136</v>
      </c>
      <c r="V226" s="120"/>
      <c r="W226" s="120"/>
      <c r="X226" s="120"/>
      <c r="Y226" s="120"/>
      <c r="Z226" s="120"/>
      <c r="AA226" s="120"/>
      <c r="AB226" s="120"/>
      <c r="AC226" s="120"/>
      <c r="AD226" s="120"/>
      <c r="AE226" s="120"/>
      <c r="AF226" s="120"/>
      <c r="AG226" s="120"/>
      <c r="AH226" s="120"/>
      <c r="AI226" s="120"/>
      <c r="AJ226" s="120"/>
      <c r="AK226" s="120"/>
      <c r="AL226" s="120"/>
      <c r="AM226" s="120"/>
      <c r="AN226" s="120"/>
      <c r="AO226" s="120"/>
      <c r="AP226" s="120"/>
      <c r="AQ226" s="120"/>
      <c r="AR226" s="120"/>
      <c r="AS226" s="120"/>
      <c r="AT226" s="120"/>
      <c r="AU226" s="120"/>
      <c r="AV226" s="120"/>
      <c r="AW226" s="120"/>
      <c r="AX226" s="120"/>
    </row>
    <row r="227" spans="1:50" outlineLevel="1">
      <c r="A227" s="121"/>
      <c r="B227" s="125"/>
      <c r="C227" s="155" t="s">
        <v>442</v>
      </c>
      <c r="D227" s="128"/>
      <c r="E227" s="131">
        <v>144</v>
      </c>
      <c r="F227" s="134"/>
      <c r="G227" s="134"/>
      <c r="H227" s="134"/>
      <c r="I227" s="134"/>
      <c r="J227" s="134"/>
      <c r="K227" s="134"/>
      <c r="L227" s="120"/>
      <c r="M227" s="120"/>
      <c r="N227" s="120"/>
      <c r="O227" s="120"/>
      <c r="P227" s="120"/>
      <c r="Q227" s="120"/>
      <c r="R227" s="120"/>
      <c r="S227" s="120"/>
      <c r="T227" s="120"/>
      <c r="U227" s="120" t="s">
        <v>138</v>
      </c>
      <c r="V227" s="120">
        <v>0</v>
      </c>
      <c r="W227" s="120"/>
      <c r="X227" s="120"/>
      <c r="Y227" s="120"/>
      <c r="Z227" s="120"/>
      <c r="AA227" s="120"/>
      <c r="AB227" s="120"/>
      <c r="AC227" s="120"/>
      <c r="AD227" s="120"/>
      <c r="AE227" s="120"/>
      <c r="AF227" s="120"/>
      <c r="AG227" s="120"/>
      <c r="AH227" s="120"/>
      <c r="AI227" s="120"/>
      <c r="AJ227" s="120"/>
      <c r="AK227" s="120"/>
      <c r="AL227" s="120"/>
      <c r="AM227" s="120"/>
      <c r="AN227" s="120"/>
      <c r="AO227" s="120"/>
      <c r="AP227" s="120"/>
      <c r="AQ227" s="120"/>
      <c r="AR227" s="120"/>
      <c r="AS227" s="120"/>
      <c r="AT227" s="120"/>
      <c r="AU227" s="120"/>
      <c r="AV227" s="120"/>
      <c r="AW227" s="120"/>
      <c r="AX227" s="120"/>
    </row>
    <row r="228" spans="1:50" outlineLevel="1">
      <c r="A228" s="121">
        <v>98</v>
      </c>
      <c r="B228" s="125" t="s">
        <v>443</v>
      </c>
      <c r="C228" s="154" t="s">
        <v>444</v>
      </c>
      <c r="D228" s="127" t="s">
        <v>197</v>
      </c>
      <c r="E228" s="130">
        <v>144</v>
      </c>
      <c r="F228" s="133"/>
      <c r="G228" s="134">
        <f>ROUND(E228*F228,2)</f>
        <v>0</v>
      </c>
      <c r="H228" s="134">
        <v>2.3000000000000001E-4</v>
      </c>
      <c r="I228" s="134">
        <f>ROUND(E228*H228,5)</f>
        <v>3.3119999999999997E-2</v>
      </c>
      <c r="J228" s="134">
        <v>0</v>
      </c>
      <c r="K228" s="134">
        <f>ROUND(E228*J228,5)</f>
        <v>0</v>
      </c>
      <c r="L228" s="120"/>
      <c r="M228" s="120"/>
      <c r="N228" s="120"/>
      <c r="O228" s="120"/>
      <c r="P228" s="120"/>
      <c r="Q228" s="120"/>
      <c r="R228" s="120"/>
      <c r="S228" s="120"/>
      <c r="T228" s="120"/>
      <c r="U228" s="120" t="s">
        <v>136</v>
      </c>
      <c r="V228" s="120"/>
      <c r="W228" s="120"/>
      <c r="X228" s="120"/>
      <c r="Y228" s="120"/>
      <c r="Z228" s="120"/>
      <c r="AA228" s="120"/>
      <c r="AB228" s="120"/>
      <c r="AC228" s="120"/>
      <c r="AD228" s="120"/>
      <c r="AE228" s="120"/>
      <c r="AF228" s="120"/>
      <c r="AG228" s="120"/>
      <c r="AH228" s="120"/>
      <c r="AI228" s="120"/>
      <c r="AJ228" s="120"/>
      <c r="AK228" s="120"/>
      <c r="AL228" s="120"/>
      <c r="AM228" s="120"/>
      <c r="AN228" s="120"/>
      <c r="AO228" s="120"/>
      <c r="AP228" s="120"/>
      <c r="AQ228" s="120"/>
      <c r="AR228" s="120"/>
      <c r="AS228" s="120"/>
      <c r="AT228" s="120"/>
      <c r="AU228" s="120"/>
      <c r="AV228" s="120"/>
      <c r="AW228" s="120"/>
      <c r="AX228" s="120"/>
    </row>
    <row r="229" spans="1:50" outlineLevel="1">
      <c r="A229" s="121">
        <v>99</v>
      </c>
      <c r="B229" s="125" t="s">
        <v>445</v>
      </c>
      <c r="C229" s="154" t="s">
        <v>446</v>
      </c>
      <c r="D229" s="127" t="s">
        <v>135</v>
      </c>
      <c r="E229" s="130">
        <v>0.60224999999999995</v>
      </c>
      <c r="F229" s="133"/>
      <c r="G229" s="134">
        <f>ROUND(E229*F229,2)</f>
        <v>0</v>
      </c>
      <c r="H229" s="134">
        <v>2.5249999999999999</v>
      </c>
      <c r="I229" s="134">
        <f>ROUND(E229*H229,5)</f>
        <v>1.52068</v>
      </c>
      <c r="J229" s="134">
        <v>0</v>
      </c>
      <c r="K229" s="134">
        <f>ROUND(E229*J229,5)</f>
        <v>0</v>
      </c>
      <c r="L229" s="120"/>
      <c r="M229" s="120"/>
      <c r="N229" s="120"/>
      <c r="O229" s="120"/>
      <c r="P229" s="120"/>
      <c r="Q229" s="120"/>
      <c r="R229" s="120"/>
      <c r="S229" s="120"/>
      <c r="T229" s="120"/>
      <c r="U229" s="120" t="s">
        <v>136</v>
      </c>
      <c r="V229" s="120"/>
      <c r="W229" s="120"/>
      <c r="X229" s="120"/>
      <c r="Y229" s="120"/>
      <c r="Z229" s="120"/>
      <c r="AA229" s="120"/>
      <c r="AB229" s="120"/>
      <c r="AC229" s="120"/>
      <c r="AD229" s="120"/>
      <c r="AE229" s="120"/>
      <c r="AF229" s="120"/>
      <c r="AG229" s="120"/>
      <c r="AH229" s="120"/>
      <c r="AI229" s="120"/>
      <c r="AJ229" s="120"/>
      <c r="AK229" s="120"/>
      <c r="AL229" s="120"/>
      <c r="AM229" s="120"/>
      <c r="AN229" s="120"/>
      <c r="AO229" s="120"/>
      <c r="AP229" s="120"/>
      <c r="AQ229" s="120"/>
      <c r="AR229" s="120"/>
      <c r="AS229" s="120"/>
      <c r="AT229" s="120"/>
      <c r="AU229" s="120"/>
      <c r="AV229" s="120"/>
      <c r="AW229" s="120"/>
      <c r="AX229" s="120"/>
    </row>
    <row r="230" spans="1:50" outlineLevel="1">
      <c r="A230" s="121"/>
      <c r="B230" s="125"/>
      <c r="C230" s="155" t="s">
        <v>447</v>
      </c>
      <c r="D230" s="128"/>
      <c r="E230" s="131">
        <v>0.60224999999999995</v>
      </c>
      <c r="F230" s="134"/>
      <c r="G230" s="134"/>
      <c r="H230" s="134"/>
      <c r="I230" s="134"/>
      <c r="J230" s="134"/>
      <c r="K230" s="134"/>
      <c r="L230" s="120"/>
      <c r="M230" s="120"/>
      <c r="N230" s="120"/>
      <c r="O230" s="120"/>
      <c r="P230" s="120"/>
      <c r="Q230" s="120"/>
      <c r="R230" s="120"/>
      <c r="S230" s="120"/>
      <c r="T230" s="120"/>
      <c r="U230" s="120" t="s">
        <v>138</v>
      </c>
      <c r="V230" s="120">
        <v>0</v>
      </c>
      <c r="W230" s="120"/>
      <c r="X230" s="120"/>
      <c r="Y230" s="120"/>
      <c r="Z230" s="120"/>
      <c r="AA230" s="120"/>
      <c r="AB230" s="120"/>
      <c r="AC230" s="120"/>
      <c r="AD230" s="120"/>
      <c r="AE230" s="120"/>
      <c r="AF230" s="120"/>
      <c r="AG230" s="120"/>
      <c r="AH230" s="120"/>
      <c r="AI230" s="120"/>
      <c r="AJ230" s="120"/>
      <c r="AK230" s="120"/>
      <c r="AL230" s="120"/>
      <c r="AM230" s="120"/>
      <c r="AN230" s="120"/>
      <c r="AO230" s="120"/>
      <c r="AP230" s="120"/>
      <c r="AQ230" s="120"/>
      <c r="AR230" s="120"/>
      <c r="AS230" s="120"/>
      <c r="AT230" s="120"/>
      <c r="AU230" s="120"/>
      <c r="AV230" s="120"/>
      <c r="AW230" s="120"/>
      <c r="AX230" s="120"/>
    </row>
    <row r="231" spans="1:50" outlineLevel="1">
      <c r="A231" s="121">
        <v>100</v>
      </c>
      <c r="B231" s="125" t="s">
        <v>448</v>
      </c>
      <c r="C231" s="154" t="s">
        <v>449</v>
      </c>
      <c r="D231" s="127" t="s">
        <v>135</v>
      </c>
      <c r="E231" s="130">
        <v>0.60224999999999995</v>
      </c>
      <c r="F231" s="133"/>
      <c r="G231" s="134">
        <f>ROUND(E231*F231,2)</f>
        <v>0</v>
      </c>
      <c r="H231" s="134">
        <v>0</v>
      </c>
      <c r="I231" s="134">
        <f>ROUND(E231*H231,5)</f>
        <v>0</v>
      </c>
      <c r="J231" s="134">
        <v>0</v>
      </c>
      <c r="K231" s="134">
        <f>ROUND(E231*J231,5)</f>
        <v>0</v>
      </c>
      <c r="L231" s="120"/>
      <c r="M231" s="120"/>
      <c r="N231" s="120"/>
      <c r="O231" s="120"/>
      <c r="P231" s="120"/>
      <c r="Q231" s="120"/>
      <c r="R231" s="120"/>
      <c r="S231" s="120"/>
      <c r="T231" s="120"/>
      <c r="U231" s="120" t="s">
        <v>136</v>
      </c>
      <c r="V231" s="120"/>
      <c r="W231" s="120"/>
      <c r="X231" s="120"/>
      <c r="Y231" s="120"/>
      <c r="Z231" s="120"/>
      <c r="AA231" s="120"/>
      <c r="AB231" s="120"/>
      <c r="AC231" s="120"/>
      <c r="AD231" s="120"/>
      <c r="AE231" s="120"/>
      <c r="AF231" s="120"/>
      <c r="AG231" s="120"/>
      <c r="AH231" s="120"/>
      <c r="AI231" s="120"/>
      <c r="AJ231" s="120"/>
      <c r="AK231" s="120"/>
      <c r="AL231" s="120"/>
      <c r="AM231" s="120"/>
      <c r="AN231" s="120"/>
      <c r="AO231" s="120"/>
      <c r="AP231" s="120"/>
      <c r="AQ231" s="120"/>
      <c r="AR231" s="120"/>
      <c r="AS231" s="120"/>
      <c r="AT231" s="120"/>
      <c r="AU231" s="120"/>
      <c r="AV231" s="120"/>
      <c r="AW231" s="120"/>
      <c r="AX231" s="120"/>
    </row>
    <row r="232" spans="1:50" outlineLevel="1">
      <c r="A232" s="121">
        <v>101</v>
      </c>
      <c r="B232" s="125" t="s">
        <v>450</v>
      </c>
      <c r="C232" s="154" t="s">
        <v>451</v>
      </c>
      <c r="D232" s="127" t="s">
        <v>135</v>
      </c>
      <c r="E232" s="130">
        <v>0.60224999999999995</v>
      </c>
      <c r="F232" s="133"/>
      <c r="G232" s="134">
        <f>ROUND(E232*F232,2)</f>
        <v>0</v>
      </c>
      <c r="H232" s="134">
        <v>0</v>
      </c>
      <c r="I232" s="134">
        <f>ROUND(E232*H232,5)</f>
        <v>0</v>
      </c>
      <c r="J232" s="134">
        <v>0</v>
      </c>
      <c r="K232" s="134">
        <f>ROUND(E232*J232,5)</f>
        <v>0</v>
      </c>
      <c r="L232" s="120"/>
      <c r="M232" s="120"/>
      <c r="N232" s="120"/>
      <c r="O232" s="120"/>
      <c r="P232" s="120"/>
      <c r="Q232" s="120"/>
      <c r="R232" s="120"/>
      <c r="S232" s="120"/>
      <c r="T232" s="120"/>
      <c r="U232" s="120" t="s">
        <v>136</v>
      </c>
      <c r="V232" s="120"/>
      <c r="W232" s="120"/>
      <c r="X232" s="120"/>
      <c r="Y232" s="120"/>
      <c r="Z232" s="120"/>
      <c r="AA232" s="120"/>
      <c r="AB232" s="120"/>
      <c r="AC232" s="120"/>
      <c r="AD232" s="120"/>
      <c r="AE232" s="120"/>
      <c r="AF232" s="120"/>
      <c r="AG232" s="120"/>
      <c r="AH232" s="120"/>
      <c r="AI232" s="120"/>
      <c r="AJ232" s="120"/>
      <c r="AK232" s="120"/>
      <c r="AL232" s="120"/>
      <c r="AM232" s="120"/>
      <c r="AN232" s="120"/>
      <c r="AO232" s="120"/>
      <c r="AP232" s="120"/>
      <c r="AQ232" s="120"/>
      <c r="AR232" s="120"/>
      <c r="AS232" s="120"/>
      <c r="AT232" s="120"/>
      <c r="AU232" s="120"/>
      <c r="AV232" s="120"/>
      <c r="AW232" s="120"/>
      <c r="AX232" s="120"/>
    </row>
    <row r="233" spans="1:50" ht="22.5" outlineLevel="1">
      <c r="A233" s="121">
        <v>102</v>
      </c>
      <c r="B233" s="125" t="s">
        <v>452</v>
      </c>
      <c r="C233" s="154" t="s">
        <v>453</v>
      </c>
      <c r="D233" s="127" t="s">
        <v>255</v>
      </c>
      <c r="E233" s="130">
        <v>2.1921900000000001E-2</v>
      </c>
      <c r="F233" s="133"/>
      <c r="G233" s="134">
        <f>ROUND(E233*F233,2)</f>
        <v>0</v>
      </c>
      <c r="H233" s="134">
        <v>1.0662499999999999</v>
      </c>
      <c r="I233" s="134">
        <f>ROUND(E233*H233,5)</f>
        <v>2.3369999999999998E-2</v>
      </c>
      <c r="J233" s="134">
        <v>0</v>
      </c>
      <c r="K233" s="134">
        <f>ROUND(E233*J233,5)</f>
        <v>0</v>
      </c>
      <c r="L233" s="120"/>
      <c r="M233" s="120"/>
      <c r="N233" s="120"/>
      <c r="O233" s="120"/>
      <c r="P233" s="120"/>
      <c r="Q233" s="120"/>
      <c r="R233" s="120"/>
      <c r="S233" s="120"/>
      <c r="T233" s="120"/>
      <c r="U233" s="120" t="s">
        <v>136</v>
      </c>
      <c r="V233" s="120"/>
      <c r="W233" s="120"/>
      <c r="X233" s="120"/>
      <c r="Y233" s="120"/>
      <c r="Z233" s="120"/>
      <c r="AA233" s="120"/>
      <c r="AB233" s="120"/>
      <c r="AC233" s="120"/>
      <c r="AD233" s="120"/>
      <c r="AE233" s="120"/>
      <c r="AF233" s="120"/>
      <c r="AG233" s="120"/>
      <c r="AH233" s="120"/>
      <c r="AI233" s="120"/>
      <c r="AJ233" s="120"/>
      <c r="AK233" s="120"/>
      <c r="AL233" s="120"/>
      <c r="AM233" s="120"/>
      <c r="AN233" s="120"/>
      <c r="AO233" s="120"/>
      <c r="AP233" s="120"/>
      <c r="AQ233" s="120"/>
      <c r="AR233" s="120"/>
      <c r="AS233" s="120"/>
      <c r="AT233" s="120"/>
      <c r="AU233" s="120"/>
      <c r="AV233" s="120"/>
      <c r="AW233" s="120"/>
      <c r="AX233" s="120"/>
    </row>
    <row r="234" spans="1:50" outlineLevel="1">
      <c r="A234" s="121"/>
      <c r="B234" s="125"/>
      <c r="C234" s="155" t="s">
        <v>454</v>
      </c>
      <c r="D234" s="128"/>
      <c r="E234" s="131">
        <v>2.1921900000000001E-2</v>
      </c>
      <c r="F234" s="134"/>
      <c r="G234" s="134"/>
      <c r="H234" s="134"/>
      <c r="I234" s="134"/>
      <c r="J234" s="134"/>
      <c r="K234" s="134"/>
      <c r="L234" s="120"/>
      <c r="M234" s="120"/>
      <c r="N234" s="120"/>
      <c r="O234" s="120"/>
      <c r="P234" s="120"/>
      <c r="Q234" s="120"/>
      <c r="R234" s="120"/>
      <c r="S234" s="120"/>
      <c r="T234" s="120"/>
      <c r="U234" s="120" t="s">
        <v>138</v>
      </c>
      <c r="V234" s="120">
        <v>0</v>
      </c>
      <c r="W234" s="120"/>
      <c r="X234" s="120"/>
      <c r="Y234" s="120"/>
      <c r="Z234" s="120"/>
      <c r="AA234" s="120"/>
      <c r="AB234" s="120"/>
      <c r="AC234" s="120"/>
      <c r="AD234" s="120"/>
      <c r="AE234" s="120"/>
      <c r="AF234" s="120"/>
      <c r="AG234" s="120"/>
      <c r="AH234" s="120"/>
      <c r="AI234" s="120"/>
      <c r="AJ234" s="120"/>
      <c r="AK234" s="120"/>
      <c r="AL234" s="120"/>
      <c r="AM234" s="120"/>
      <c r="AN234" s="120"/>
      <c r="AO234" s="120"/>
      <c r="AP234" s="120"/>
      <c r="AQ234" s="120"/>
      <c r="AR234" s="120"/>
      <c r="AS234" s="120"/>
      <c r="AT234" s="120"/>
      <c r="AU234" s="120"/>
      <c r="AV234" s="120"/>
      <c r="AW234" s="120"/>
      <c r="AX234" s="120"/>
    </row>
    <row r="235" spans="1:50" outlineLevel="1">
      <c r="A235" s="121">
        <v>103</v>
      </c>
      <c r="B235" s="125" t="s">
        <v>455</v>
      </c>
      <c r="C235" s="154" t="s">
        <v>456</v>
      </c>
      <c r="D235" s="127" t="s">
        <v>135</v>
      </c>
      <c r="E235" s="130">
        <v>3.9729999999999999</v>
      </c>
      <c r="F235" s="133"/>
      <c r="G235" s="134">
        <f>ROUND(E235*F235,2)</f>
        <v>0</v>
      </c>
      <c r="H235" s="134">
        <v>1.837</v>
      </c>
      <c r="I235" s="134">
        <f>ROUND(E235*H235,5)</f>
        <v>7.2984</v>
      </c>
      <c r="J235" s="134">
        <v>0</v>
      </c>
      <c r="K235" s="134">
        <f>ROUND(E235*J235,5)</f>
        <v>0</v>
      </c>
      <c r="L235" s="120"/>
      <c r="M235" s="120"/>
      <c r="N235" s="120"/>
      <c r="O235" s="120"/>
      <c r="P235" s="120"/>
      <c r="Q235" s="120"/>
      <c r="R235" s="120"/>
      <c r="S235" s="120"/>
      <c r="T235" s="120"/>
      <c r="U235" s="120" t="s">
        <v>136</v>
      </c>
      <c r="V235" s="120"/>
      <c r="W235" s="120"/>
      <c r="X235" s="120"/>
      <c r="Y235" s="120"/>
      <c r="Z235" s="120"/>
      <c r="AA235" s="120"/>
      <c r="AB235" s="120"/>
      <c r="AC235" s="120"/>
      <c r="AD235" s="120"/>
      <c r="AE235" s="120"/>
      <c r="AF235" s="120"/>
      <c r="AG235" s="120"/>
      <c r="AH235" s="120"/>
      <c r="AI235" s="120"/>
      <c r="AJ235" s="120"/>
      <c r="AK235" s="120"/>
      <c r="AL235" s="120"/>
      <c r="AM235" s="120"/>
      <c r="AN235" s="120"/>
      <c r="AO235" s="120"/>
      <c r="AP235" s="120"/>
      <c r="AQ235" s="120"/>
      <c r="AR235" s="120"/>
      <c r="AS235" s="120"/>
      <c r="AT235" s="120"/>
      <c r="AU235" s="120"/>
      <c r="AV235" s="120"/>
      <c r="AW235" s="120"/>
      <c r="AX235" s="120"/>
    </row>
    <row r="236" spans="1:50" outlineLevel="1">
      <c r="A236" s="121"/>
      <c r="B236" s="125"/>
      <c r="C236" s="155" t="s">
        <v>457</v>
      </c>
      <c r="D236" s="128"/>
      <c r="E236" s="131">
        <v>3.9729999999999999</v>
      </c>
      <c r="F236" s="134"/>
      <c r="G236" s="134"/>
      <c r="H236" s="134"/>
      <c r="I236" s="134"/>
      <c r="J236" s="134"/>
      <c r="K236" s="134"/>
      <c r="L236" s="120"/>
      <c r="M236" s="120"/>
      <c r="N236" s="120"/>
      <c r="O236" s="120"/>
      <c r="P236" s="120"/>
      <c r="Q236" s="120"/>
      <c r="R236" s="120"/>
      <c r="S236" s="120"/>
      <c r="T236" s="120"/>
      <c r="U236" s="120" t="s">
        <v>138</v>
      </c>
      <c r="V236" s="120">
        <v>0</v>
      </c>
      <c r="W236" s="120"/>
      <c r="X236" s="120"/>
      <c r="Y236" s="120"/>
      <c r="Z236" s="120"/>
      <c r="AA236" s="120"/>
      <c r="AB236" s="120"/>
      <c r="AC236" s="120"/>
      <c r="AD236" s="120"/>
      <c r="AE236" s="120"/>
      <c r="AF236" s="120"/>
      <c r="AG236" s="120"/>
      <c r="AH236" s="120"/>
      <c r="AI236" s="120"/>
      <c r="AJ236" s="120"/>
      <c r="AK236" s="120"/>
      <c r="AL236" s="120"/>
      <c r="AM236" s="120"/>
      <c r="AN236" s="120"/>
      <c r="AO236" s="120"/>
      <c r="AP236" s="120"/>
      <c r="AQ236" s="120"/>
      <c r="AR236" s="120"/>
      <c r="AS236" s="120"/>
      <c r="AT236" s="120"/>
      <c r="AU236" s="120"/>
      <c r="AV236" s="120"/>
      <c r="AW236" s="120"/>
      <c r="AX236" s="120"/>
    </row>
    <row r="237" spans="1:50" outlineLevel="1">
      <c r="A237" s="121">
        <v>104</v>
      </c>
      <c r="B237" s="125" t="s">
        <v>458</v>
      </c>
      <c r="C237" s="154" t="s">
        <v>459</v>
      </c>
      <c r="D237" s="127" t="s">
        <v>135</v>
      </c>
      <c r="E237" s="130">
        <v>2.9797500000000001</v>
      </c>
      <c r="F237" s="133"/>
      <c r="G237" s="134">
        <f>ROUND(E237*F237,2)</f>
        <v>0</v>
      </c>
      <c r="H237" s="134">
        <v>2.5249999999999999</v>
      </c>
      <c r="I237" s="134">
        <f>ROUND(E237*H237,5)</f>
        <v>7.5238699999999996</v>
      </c>
      <c r="J237" s="134">
        <v>0</v>
      </c>
      <c r="K237" s="134">
        <f>ROUND(E237*J237,5)</f>
        <v>0</v>
      </c>
      <c r="L237" s="120"/>
      <c r="M237" s="120"/>
      <c r="N237" s="120"/>
      <c r="O237" s="120"/>
      <c r="P237" s="120"/>
      <c r="Q237" s="120"/>
      <c r="R237" s="120"/>
      <c r="S237" s="120"/>
      <c r="T237" s="120"/>
      <c r="U237" s="120" t="s">
        <v>136</v>
      </c>
      <c r="V237" s="120"/>
      <c r="W237" s="120"/>
      <c r="X237" s="120"/>
      <c r="Y237" s="120"/>
      <c r="Z237" s="120"/>
      <c r="AA237" s="120"/>
      <c r="AB237" s="120"/>
      <c r="AC237" s="120"/>
      <c r="AD237" s="120"/>
      <c r="AE237" s="120"/>
      <c r="AF237" s="120"/>
      <c r="AG237" s="120"/>
      <c r="AH237" s="120"/>
      <c r="AI237" s="120"/>
      <c r="AJ237" s="120"/>
      <c r="AK237" s="120"/>
      <c r="AL237" s="120"/>
      <c r="AM237" s="120"/>
      <c r="AN237" s="120"/>
      <c r="AO237" s="120"/>
      <c r="AP237" s="120"/>
      <c r="AQ237" s="120"/>
      <c r="AR237" s="120"/>
      <c r="AS237" s="120"/>
      <c r="AT237" s="120"/>
      <c r="AU237" s="120"/>
      <c r="AV237" s="120"/>
      <c r="AW237" s="120"/>
      <c r="AX237" s="120"/>
    </row>
    <row r="238" spans="1:50" outlineLevel="1">
      <c r="A238" s="121"/>
      <c r="B238" s="125"/>
      <c r="C238" s="155" t="s">
        <v>460</v>
      </c>
      <c r="D238" s="128"/>
      <c r="E238" s="131">
        <v>2.9797500000000001</v>
      </c>
      <c r="F238" s="134"/>
      <c r="G238" s="134"/>
      <c r="H238" s="134"/>
      <c r="I238" s="134"/>
      <c r="J238" s="134"/>
      <c r="K238" s="134"/>
      <c r="L238" s="120"/>
      <c r="M238" s="120"/>
      <c r="N238" s="120"/>
      <c r="O238" s="120"/>
      <c r="P238" s="120"/>
      <c r="Q238" s="120"/>
      <c r="R238" s="120"/>
      <c r="S238" s="120"/>
      <c r="T238" s="120"/>
      <c r="U238" s="120" t="s">
        <v>138</v>
      </c>
      <c r="V238" s="120">
        <v>0</v>
      </c>
      <c r="W238" s="120"/>
      <c r="X238" s="120"/>
      <c r="Y238" s="120"/>
      <c r="Z238" s="120"/>
      <c r="AA238" s="120"/>
      <c r="AB238" s="120"/>
      <c r="AC238" s="120"/>
      <c r="AD238" s="120"/>
      <c r="AE238" s="120"/>
      <c r="AF238" s="120"/>
      <c r="AG238" s="120"/>
      <c r="AH238" s="120"/>
      <c r="AI238" s="120"/>
      <c r="AJ238" s="120"/>
      <c r="AK238" s="120"/>
      <c r="AL238" s="120"/>
      <c r="AM238" s="120"/>
      <c r="AN238" s="120"/>
      <c r="AO238" s="120"/>
      <c r="AP238" s="120"/>
      <c r="AQ238" s="120"/>
      <c r="AR238" s="120"/>
      <c r="AS238" s="120"/>
      <c r="AT238" s="120"/>
      <c r="AU238" s="120"/>
      <c r="AV238" s="120"/>
      <c r="AW238" s="120"/>
      <c r="AX238" s="120"/>
    </row>
    <row r="239" spans="1:50" outlineLevel="1">
      <c r="A239" s="121">
        <v>105</v>
      </c>
      <c r="B239" s="125" t="s">
        <v>461</v>
      </c>
      <c r="C239" s="154" t="s">
        <v>462</v>
      </c>
      <c r="D239" s="127" t="s">
        <v>135</v>
      </c>
      <c r="E239" s="130">
        <v>2.9797500000000001</v>
      </c>
      <c r="F239" s="133"/>
      <c r="G239" s="134">
        <f>ROUND(E239*F239,2)</f>
        <v>0</v>
      </c>
      <c r="H239" s="134">
        <v>0</v>
      </c>
      <c r="I239" s="134">
        <f>ROUND(E239*H239,5)</f>
        <v>0</v>
      </c>
      <c r="J239" s="134">
        <v>0</v>
      </c>
      <c r="K239" s="134">
        <f>ROUND(E239*J239,5)</f>
        <v>0</v>
      </c>
      <c r="L239" s="120"/>
      <c r="M239" s="120"/>
      <c r="N239" s="120"/>
      <c r="O239" s="120"/>
      <c r="P239" s="120"/>
      <c r="Q239" s="120"/>
      <c r="R239" s="120"/>
      <c r="S239" s="120"/>
      <c r="T239" s="120"/>
      <c r="U239" s="120" t="s">
        <v>136</v>
      </c>
      <c r="V239" s="120"/>
      <c r="W239" s="120"/>
      <c r="X239" s="120"/>
      <c r="Y239" s="120"/>
      <c r="Z239" s="120"/>
      <c r="AA239" s="120"/>
      <c r="AB239" s="120"/>
      <c r="AC239" s="120"/>
      <c r="AD239" s="120"/>
      <c r="AE239" s="120"/>
      <c r="AF239" s="120"/>
      <c r="AG239" s="120"/>
      <c r="AH239" s="120"/>
      <c r="AI239" s="120"/>
      <c r="AJ239" s="120"/>
      <c r="AK239" s="120"/>
      <c r="AL239" s="120"/>
      <c r="AM239" s="120"/>
      <c r="AN239" s="120"/>
      <c r="AO239" s="120"/>
      <c r="AP239" s="120"/>
      <c r="AQ239" s="120"/>
      <c r="AR239" s="120"/>
      <c r="AS239" s="120"/>
      <c r="AT239" s="120"/>
      <c r="AU239" s="120"/>
      <c r="AV239" s="120"/>
      <c r="AW239" s="120"/>
      <c r="AX239" s="120"/>
    </row>
    <row r="240" spans="1:50" outlineLevel="1">
      <c r="A240" s="121">
        <v>106</v>
      </c>
      <c r="B240" s="125" t="s">
        <v>463</v>
      </c>
      <c r="C240" s="154" t="s">
        <v>464</v>
      </c>
      <c r="D240" s="127" t="s">
        <v>173</v>
      </c>
      <c r="E240" s="130">
        <v>4.0274999999999999</v>
      </c>
      <c r="F240" s="133"/>
      <c r="G240" s="134">
        <f>ROUND(E240*F240,2)</f>
        <v>0</v>
      </c>
      <c r="H240" s="134">
        <v>1.41E-2</v>
      </c>
      <c r="I240" s="134">
        <f>ROUND(E240*H240,5)</f>
        <v>5.679E-2</v>
      </c>
      <c r="J240" s="134">
        <v>0</v>
      </c>
      <c r="K240" s="134">
        <f>ROUND(E240*J240,5)</f>
        <v>0</v>
      </c>
      <c r="L240" s="120"/>
      <c r="M240" s="120"/>
      <c r="N240" s="120"/>
      <c r="O240" s="120"/>
      <c r="P240" s="120"/>
      <c r="Q240" s="120"/>
      <c r="R240" s="120"/>
      <c r="S240" s="120"/>
      <c r="T240" s="120"/>
      <c r="U240" s="120" t="s">
        <v>136</v>
      </c>
      <c r="V240" s="120"/>
      <c r="W240" s="120"/>
      <c r="X240" s="120"/>
      <c r="Y240" s="120"/>
      <c r="Z240" s="120"/>
      <c r="AA240" s="120"/>
      <c r="AB240" s="120"/>
      <c r="AC240" s="120"/>
      <c r="AD240" s="120"/>
      <c r="AE240" s="120"/>
      <c r="AF240" s="120"/>
      <c r="AG240" s="120"/>
      <c r="AH240" s="120"/>
      <c r="AI240" s="120"/>
      <c r="AJ240" s="120"/>
      <c r="AK240" s="120"/>
      <c r="AL240" s="120"/>
      <c r="AM240" s="120"/>
      <c r="AN240" s="120"/>
      <c r="AO240" s="120"/>
      <c r="AP240" s="120"/>
      <c r="AQ240" s="120"/>
      <c r="AR240" s="120"/>
      <c r="AS240" s="120"/>
      <c r="AT240" s="120"/>
      <c r="AU240" s="120"/>
      <c r="AV240" s="120"/>
      <c r="AW240" s="120"/>
      <c r="AX240" s="120"/>
    </row>
    <row r="241" spans="1:50" outlineLevel="1">
      <c r="A241" s="121"/>
      <c r="B241" s="125"/>
      <c r="C241" s="155" t="s">
        <v>465</v>
      </c>
      <c r="D241" s="128"/>
      <c r="E241" s="131">
        <v>4.0274999999999999</v>
      </c>
      <c r="F241" s="134"/>
      <c r="G241" s="134"/>
      <c r="H241" s="134"/>
      <c r="I241" s="134"/>
      <c r="J241" s="134"/>
      <c r="K241" s="134"/>
      <c r="L241" s="120"/>
      <c r="M241" s="120"/>
      <c r="N241" s="120"/>
      <c r="O241" s="120"/>
      <c r="P241" s="120"/>
      <c r="Q241" s="120"/>
      <c r="R241" s="120"/>
      <c r="S241" s="120"/>
      <c r="T241" s="120"/>
      <c r="U241" s="120" t="s">
        <v>138</v>
      </c>
      <c r="V241" s="120">
        <v>0</v>
      </c>
      <c r="W241" s="120"/>
      <c r="X241" s="120"/>
      <c r="Y241" s="120"/>
      <c r="Z241" s="120"/>
      <c r="AA241" s="120"/>
      <c r="AB241" s="120"/>
      <c r="AC241" s="120"/>
      <c r="AD241" s="120"/>
      <c r="AE241" s="120"/>
      <c r="AF241" s="120"/>
      <c r="AG241" s="120"/>
      <c r="AH241" s="120"/>
      <c r="AI241" s="120"/>
      <c r="AJ241" s="120"/>
      <c r="AK241" s="120"/>
      <c r="AL241" s="120"/>
      <c r="AM241" s="120"/>
      <c r="AN241" s="120"/>
      <c r="AO241" s="120"/>
      <c r="AP241" s="120"/>
      <c r="AQ241" s="120"/>
      <c r="AR241" s="120"/>
      <c r="AS241" s="120"/>
      <c r="AT241" s="120"/>
      <c r="AU241" s="120"/>
      <c r="AV241" s="120"/>
      <c r="AW241" s="120"/>
      <c r="AX241" s="120"/>
    </row>
    <row r="242" spans="1:50" outlineLevel="1">
      <c r="A242" s="121">
        <v>107</v>
      </c>
      <c r="B242" s="125" t="s">
        <v>466</v>
      </c>
      <c r="C242" s="154" t="s">
        <v>467</v>
      </c>
      <c r="D242" s="127" t="s">
        <v>173</v>
      </c>
      <c r="E242" s="130">
        <v>4.0274999999999999</v>
      </c>
      <c r="F242" s="133"/>
      <c r="G242" s="134">
        <f>ROUND(E242*F242,2)</f>
        <v>0</v>
      </c>
      <c r="H242" s="134">
        <v>0</v>
      </c>
      <c r="I242" s="134">
        <f>ROUND(E242*H242,5)</f>
        <v>0</v>
      </c>
      <c r="J242" s="134">
        <v>0</v>
      </c>
      <c r="K242" s="134">
        <f>ROUND(E242*J242,5)</f>
        <v>0</v>
      </c>
      <c r="L242" s="120"/>
      <c r="M242" s="120"/>
      <c r="N242" s="120"/>
      <c r="O242" s="120"/>
      <c r="P242" s="120"/>
      <c r="Q242" s="120"/>
      <c r="R242" s="120"/>
      <c r="S242" s="120"/>
      <c r="T242" s="120"/>
      <c r="U242" s="120" t="s">
        <v>136</v>
      </c>
      <c r="V242" s="120"/>
      <c r="W242" s="120"/>
      <c r="X242" s="120"/>
      <c r="Y242" s="120"/>
      <c r="Z242" s="120"/>
      <c r="AA242" s="120"/>
      <c r="AB242" s="120"/>
      <c r="AC242" s="120"/>
      <c r="AD242" s="120"/>
      <c r="AE242" s="120"/>
      <c r="AF242" s="120"/>
      <c r="AG242" s="120"/>
      <c r="AH242" s="120"/>
      <c r="AI242" s="120"/>
      <c r="AJ242" s="120"/>
      <c r="AK242" s="120"/>
      <c r="AL242" s="120"/>
      <c r="AM242" s="120"/>
      <c r="AN242" s="120"/>
      <c r="AO242" s="120"/>
      <c r="AP242" s="120"/>
      <c r="AQ242" s="120"/>
      <c r="AR242" s="120"/>
      <c r="AS242" s="120"/>
      <c r="AT242" s="120"/>
      <c r="AU242" s="120"/>
      <c r="AV242" s="120"/>
      <c r="AW242" s="120"/>
      <c r="AX242" s="120"/>
    </row>
    <row r="243" spans="1:50" ht="22.5" outlineLevel="1">
      <c r="A243" s="121">
        <v>108</v>
      </c>
      <c r="B243" s="125" t="s">
        <v>468</v>
      </c>
      <c r="C243" s="154" t="s">
        <v>469</v>
      </c>
      <c r="D243" s="127" t="s">
        <v>255</v>
      </c>
      <c r="E243" s="130">
        <v>0.1601119</v>
      </c>
      <c r="F243" s="133"/>
      <c r="G243" s="134">
        <f>ROUND(E243*F243,2)</f>
        <v>0</v>
      </c>
      <c r="H243" s="134">
        <v>1.0662499999999999</v>
      </c>
      <c r="I243" s="134">
        <f>ROUND(E243*H243,5)</f>
        <v>0.17072000000000001</v>
      </c>
      <c r="J243" s="134">
        <v>0</v>
      </c>
      <c r="K243" s="134">
        <f>ROUND(E243*J243,5)</f>
        <v>0</v>
      </c>
      <c r="L243" s="120"/>
      <c r="M243" s="120"/>
      <c r="N243" s="120"/>
      <c r="O243" s="120"/>
      <c r="P243" s="120"/>
      <c r="Q243" s="120"/>
      <c r="R243" s="120"/>
      <c r="S243" s="120"/>
      <c r="T243" s="120"/>
      <c r="U243" s="120" t="s">
        <v>136</v>
      </c>
      <c r="V243" s="120"/>
      <c r="W243" s="120"/>
      <c r="X243" s="120"/>
      <c r="Y243" s="120"/>
      <c r="Z243" s="120"/>
      <c r="AA243" s="120"/>
      <c r="AB243" s="120"/>
      <c r="AC243" s="120"/>
      <c r="AD243" s="120"/>
      <c r="AE243" s="120"/>
      <c r="AF243" s="120"/>
      <c r="AG243" s="120"/>
      <c r="AH243" s="120"/>
      <c r="AI243" s="120"/>
      <c r="AJ243" s="120"/>
      <c r="AK243" s="120"/>
      <c r="AL243" s="120"/>
      <c r="AM243" s="120"/>
      <c r="AN243" s="120"/>
      <c r="AO243" s="120"/>
      <c r="AP243" s="120"/>
      <c r="AQ243" s="120"/>
      <c r="AR243" s="120"/>
      <c r="AS243" s="120"/>
      <c r="AT243" s="120"/>
      <c r="AU243" s="120"/>
      <c r="AV243" s="120"/>
      <c r="AW243" s="120"/>
      <c r="AX243" s="120"/>
    </row>
    <row r="244" spans="1:50" outlineLevel="1">
      <c r="A244" s="121"/>
      <c r="B244" s="125"/>
      <c r="C244" s="155" t="s">
        <v>470</v>
      </c>
      <c r="D244" s="128"/>
      <c r="E244" s="131">
        <v>0.1601119</v>
      </c>
      <c r="F244" s="134"/>
      <c r="G244" s="134"/>
      <c r="H244" s="134"/>
      <c r="I244" s="134"/>
      <c r="J244" s="134"/>
      <c r="K244" s="134"/>
      <c r="L244" s="120"/>
      <c r="M244" s="120"/>
      <c r="N244" s="120"/>
      <c r="O244" s="120"/>
      <c r="P244" s="120"/>
      <c r="Q244" s="120"/>
      <c r="R244" s="120"/>
      <c r="S244" s="120"/>
      <c r="T244" s="120"/>
      <c r="U244" s="120" t="s">
        <v>138</v>
      </c>
      <c r="V244" s="120">
        <v>0</v>
      </c>
      <c r="W244" s="120"/>
      <c r="X244" s="120"/>
      <c r="Y244" s="120"/>
      <c r="Z244" s="120"/>
      <c r="AA244" s="120"/>
      <c r="AB244" s="120"/>
      <c r="AC244" s="120"/>
      <c r="AD244" s="120"/>
      <c r="AE244" s="120"/>
      <c r="AF244" s="120"/>
      <c r="AG244" s="120"/>
      <c r="AH244" s="120"/>
      <c r="AI244" s="120"/>
      <c r="AJ244" s="120"/>
      <c r="AK244" s="120"/>
      <c r="AL244" s="120"/>
      <c r="AM244" s="120"/>
      <c r="AN244" s="120"/>
      <c r="AO244" s="120"/>
      <c r="AP244" s="120"/>
      <c r="AQ244" s="120"/>
      <c r="AR244" s="120"/>
      <c r="AS244" s="120"/>
      <c r="AT244" s="120"/>
      <c r="AU244" s="120"/>
      <c r="AV244" s="120"/>
      <c r="AW244" s="120"/>
      <c r="AX244" s="120"/>
    </row>
    <row r="245" spans="1:50" outlineLevel="1">
      <c r="A245" s="121">
        <v>109</v>
      </c>
      <c r="B245" s="125" t="s">
        <v>471</v>
      </c>
      <c r="C245" s="154" t="s">
        <v>472</v>
      </c>
      <c r="D245" s="127" t="s">
        <v>173</v>
      </c>
      <c r="E245" s="130">
        <v>19.864999999999998</v>
      </c>
      <c r="F245" s="133"/>
      <c r="G245" s="134">
        <f>ROUND(E245*F245,2)</f>
        <v>0</v>
      </c>
      <c r="H245" s="134">
        <v>5.0000000000000001E-3</v>
      </c>
      <c r="I245" s="134">
        <f>ROUND(E245*H245,5)</f>
        <v>9.9330000000000002E-2</v>
      </c>
      <c r="J245" s="134">
        <v>0</v>
      </c>
      <c r="K245" s="134">
        <f>ROUND(E245*J245,5)</f>
        <v>0</v>
      </c>
      <c r="L245" s="120"/>
      <c r="M245" s="120"/>
      <c r="N245" s="120"/>
      <c r="O245" s="120"/>
      <c r="P245" s="120"/>
      <c r="Q245" s="120"/>
      <c r="R245" s="120"/>
      <c r="S245" s="120"/>
      <c r="T245" s="120"/>
      <c r="U245" s="120" t="s">
        <v>136</v>
      </c>
      <c r="V245" s="120"/>
      <c r="W245" s="120"/>
      <c r="X245" s="120"/>
      <c r="Y245" s="120"/>
      <c r="Z245" s="120"/>
      <c r="AA245" s="120"/>
      <c r="AB245" s="120"/>
      <c r="AC245" s="120"/>
      <c r="AD245" s="120"/>
      <c r="AE245" s="120"/>
      <c r="AF245" s="120"/>
      <c r="AG245" s="120"/>
      <c r="AH245" s="120"/>
      <c r="AI245" s="120"/>
      <c r="AJ245" s="120"/>
      <c r="AK245" s="120"/>
      <c r="AL245" s="120"/>
      <c r="AM245" s="120"/>
      <c r="AN245" s="120"/>
      <c r="AO245" s="120"/>
      <c r="AP245" s="120"/>
      <c r="AQ245" s="120"/>
      <c r="AR245" s="120"/>
      <c r="AS245" s="120"/>
      <c r="AT245" s="120"/>
      <c r="AU245" s="120"/>
      <c r="AV245" s="120"/>
      <c r="AW245" s="120"/>
      <c r="AX245" s="120"/>
    </row>
    <row r="246" spans="1:50" outlineLevel="1">
      <c r="A246" s="121"/>
      <c r="B246" s="125"/>
      <c r="C246" s="155" t="s">
        <v>473</v>
      </c>
      <c r="D246" s="128"/>
      <c r="E246" s="131">
        <v>19.864999999999998</v>
      </c>
      <c r="F246" s="134"/>
      <c r="G246" s="134"/>
      <c r="H246" s="134"/>
      <c r="I246" s="134"/>
      <c r="J246" s="134"/>
      <c r="K246" s="134"/>
      <c r="L246" s="120"/>
      <c r="M246" s="120"/>
      <c r="N246" s="120"/>
      <c r="O246" s="120"/>
      <c r="P246" s="120"/>
      <c r="Q246" s="120"/>
      <c r="R246" s="120"/>
      <c r="S246" s="120"/>
      <c r="T246" s="120"/>
      <c r="U246" s="120" t="s">
        <v>138</v>
      </c>
      <c r="V246" s="120">
        <v>0</v>
      </c>
      <c r="W246" s="120"/>
      <c r="X246" s="120"/>
      <c r="Y246" s="120"/>
      <c r="Z246" s="120"/>
      <c r="AA246" s="120"/>
      <c r="AB246" s="120"/>
      <c r="AC246" s="120"/>
      <c r="AD246" s="120"/>
      <c r="AE246" s="120"/>
      <c r="AF246" s="120"/>
      <c r="AG246" s="120"/>
      <c r="AH246" s="120"/>
      <c r="AI246" s="120"/>
      <c r="AJ246" s="120"/>
      <c r="AK246" s="120"/>
      <c r="AL246" s="120"/>
      <c r="AM246" s="120"/>
      <c r="AN246" s="120"/>
      <c r="AO246" s="120"/>
      <c r="AP246" s="120"/>
      <c r="AQ246" s="120"/>
      <c r="AR246" s="120"/>
      <c r="AS246" s="120"/>
      <c r="AT246" s="120"/>
      <c r="AU246" s="120"/>
      <c r="AV246" s="120"/>
      <c r="AW246" s="120"/>
      <c r="AX246" s="120"/>
    </row>
    <row r="247" spans="1:50" ht="22.5" outlineLevel="1">
      <c r="A247" s="121">
        <v>110</v>
      </c>
      <c r="B247" s="125" t="s">
        <v>474</v>
      </c>
      <c r="C247" s="154" t="s">
        <v>475</v>
      </c>
      <c r="D247" s="127" t="s">
        <v>173</v>
      </c>
      <c r="E247" s="130">
        <v>170.84</v>
      </c>
      <c r="F247" s="133"/>
      <c r="G247" s="134">
        <f>ROUND(E247*F247,2)</f>
        <v>0</v>
      </c>
      <c r="H247" s="134">
        <v>3.6150000000000002E-2</v>
      </c>
      <c r="I247" s="134">
        <f>ROUND(E247*H247,5)</f>
        <v>6.1758699999999997</v>
      </c>
      <c r="J247" s="134">
        <v>0</v>
      </c>
      <c r="K247" s="134">
        <f>ROUND(E247*J247,5)</f>
        <v>0</v>
      </c>
      <c r="L247" s="120"/>
      <c r="M247" s="120"/>
      <c r="N247" s="120"/>
      <c r="O247" s="120"/>
      <c r="P247" s="120"/>
      <c r="Q247" s="120"/>
      <c r="R247" s="120"/>
      <c r="S247" s="120"/>
      <c r="T247" s="120"/>
      <c r="U247" s="120" t="s">
        <v>136</v>
      </c>
      <c r="V247" s="120"/>
      <c r="W247" s="120"/>
      <c r="X247" s="120"/>
      <c r="Y247" s="120"/>
      <c r="Z247" s="120"/>
      <c r="AA247" s="120"/>
      <c r="AB247" s="120"/>
      <c r="AC247" s="120"/>
      <c r="AD247" s="120"/>
      <c r="AE247" s="120"/>
      <c r="AF247" s="120"/>
      <c r="AG247" s="120"/>
      <c r="AH247" s="120"/>
      <c r="AI247" s="120"/>
      <c r="AJ247" s="120"/>
      <c r="AK247" s="120"/>
      <c r="AL247" s="120"/>
      <c r="AM247" s="120"/>
      <c r="AN247" s="120"/>
      <c r="AO247" s="120"/>
      <c r="AP247" s="120"/>
      <c r="AQ247" s="120"/>
      <c r="AR247" s="120"/>
      <c r="AS247" s="120"/>
      <c r="AT247" s="120"/>
      <c r="AU247" s="120"/>
      <c r="AV247" s="120"/>
      <c r="AW247" s="120"/>
      <c r="AX247" s="120"/>
    </row>
    <row r="248" spans="1:50" outlineLevel="1">
      <c r="A248" s="121"/>
      <c r="B248" s="125"/>
      <c r="C248" s="155" t="s">
        <v>476</v>
      </c>
      <c r="D248" s="128"/>
      <c r="E248" s="131">
        <v>170.84</v>
      </c>
      <c r="F248" s="134"/>
      <c r="G248" s="134"/>
      <c r="H248" s="134"/>
      <c r="I248" s="134"/>
      <c r="J248" s="134"/>
      <c r="K248" s="134"/>
      <c r="L248" s="120"/>
      <c r="M248" s="120"/>
      <c r="N248" s="120"/>
      <c r="O248" s="120"/>
      <c r="P248" s="120"/>
      <c r="Q248" s="120"/>
      <c r="R248" s="120"/>
      <c r="S248" s="120"/>
      <c r="T248" s="120"/>
      <c r="U248" s="120" t="s">
        <v>138</v>
      </c>
      <c r="V248" s="120">
        <v>0</v>
      </c>
      <c r="W248" s="120"/>
      <c r="X248" s="120"/>
      <c r="Y248" s="120"/>
      <c r="Z248" s="120"/>
      <c r="AA248" s="120"/>
      <c r="AB248" s="120"/>
      <c r="AC248" s="120"/>
      <c r="AD248" s="120"/>
      <c r="AE248" s="120"/>
      <c r="AF248" s="120"/>
      <c r="AG248" s="120"/>
      <c r="AH248" s="120"/>
      <c r="AI248" s="120"/>
      <c r="AJ248" s="120"/>
      <c r="AK248" s="120"/>
      <c r="AL248" s="120"/>
      <c r="AM248" s="120"/>
      <c r="AN248" s="120"/>
      <c r="AO248" s="120"/>
      <c r="AP248" s="120"/>
      <c r="AQ248" s="120"/>
      <c r="AR248" s="120"/>
      <c r="AS248" s="120"/>
      <c r="AT248" s="120"/>
      <c r="AU248" s="120"/>
      <c r="AV248" s="120"/>
      <c r="AW248" s="120"/>
      <c r="AX248" s="120"/>
    </row>
    <row r="249" spans="1:50">
      <c r="A249" s="122" t="s">
        <v>131</v>
      </c>
      <c r="B249" s="126" t="s">
        <v>67</v>
      </c>
      <c r="C249" s="156" t="s">
        <v>68</v>
      </c>
      <c r="D249" s="129"/>
      <c r="E249" s="132"/>
      <c r="F249" s="135"/>
      <c r="G249" s="135">
        <f>SUM(G250:G252)</f>
        <v>0</v>
      </c>
      <c r="H249" s="135"/>
      <c r="I249" s="135">
        <f>SUM(I250:I252)</f>
        <v>2.479E-2</v>
      </c>
      <c r="J249" s="135"/>
      <c r="K249" s="135">
        <f>SUM(K250:K252)</f>
        <v>0</v>
      </c>
      <c r="U249" t="s">
        <v>132</v>
      </c>
    </row>
    <row r="250" spans="1:50" ht="22.5" outlineLevel="1">
      <c r="A250" s="121">
        <v>111</v>
      </c>
      <c r="B250" s="125" t="s">
        <v>477</v>
      </c>
      <c r="C250" s="154" t="s">
        <v>478</v>
      </c>
      <c r="D250" s="127" t="s">
        <v>197</v>
      </c>
      <c r="E250" s="130">
        <v>5.0999999999999996</v>
      </c>
      <c r="F250" s="133"/>
      <c r="G250" s="134">
        <f>ROUND(E250*F250,2)</f>
        <v>0</v>
      </c>
      <c r="H250" s="134">
        <v>4.8599999999999997E-3</v>
      </c>
      <c r="I250" s="134">
        <f>ROUND(E250*H250,5)</f>
        <v>2.479E-2</v>
      </c>
      <c r="J250" s="134">
        <v>0</v>
      </c>
      <c r="K250" s="134">
        <f>ROUND(E250*J250,5)</f>
        <v>0</v>
      </c>
      <c r="L250" s="120"/>
      <c r="M250" s="120"/>
      <c r="N250" s="120"/>
      <c r="O250" s="120"/>
      <c r="P250" s="120"/>
      <c r="Q250" s="120"/>
      <c r="R250" s="120"/>
      <c r="S250" s="120"/>
      <c r="T250" s="120"/>
      <c r="U250" s="120" t="s">
        <v>136</v>
      </c>
      <c r="V250" s="120"/>
      <c r="W250" s="120"/>
      <c r="X250" s="120"/>
      <c r="Y250" s="120"/>
      <c r="Z250" s="120"/>
      <c r="AA250" s="120"/>
      <c r="AB250" s="120"/>
      <c r="AC250" s="120"/>
      <c r="AD250" s="120"/>
      <c r="AE250" s="120"/>
      <c r="AF250" s="120"/>
      <c r="AG250" s="120"/>
      <c r="AH250" s="120"/>
      <c r="AI250" s="120"/>
      <c r="AJ250" s="120"/>
      <c r="AK250" s="120"/>
      <c r="AL250" s="120"/>
      <c r="AM250" s="120"/>
      <c r="AN250" s="120"/>
      <c r="AO250" s="120"/>
      <c r="AP250" s="120"/>
      <c r="AQ250" s="120"/>
      <c r="AR250" s="120"/>
      <c r="AS250" s="120"/>
      <c r="AT250" s="120"/>
      <c r="AU250" s="120"/>
      <c r="AV250" s="120"/>
      <c r="AW250" s="120"/>
      <c r="AX250" s="120"/>
    </row>
    <row r="251" spans="1:50" outlineLevel="1">
      <c r="A251" s="121"/>
      <c r="B251" s="125"/>
      <c r="C251" s="155" t="s">
        <v>479</v>
      </c>
      <c r="D251" s="128"/>
      <c r="E251" s="131">
        <v>3.3</v>
      </c>
      <c r="F251" s="134"/>
      <c r="G251" s="134"/>
      <c r="H251" s="134"/>
      <c r="I251" s="134"/>
      <c r="J251" s="134"/>
      <c r="K251" s="134"/>
      <c r="L251" s="120"/>
      <c r="M251" s="120"/>
      <c r="N251" s="120"/>
      <c r="O251" s="120"/>
      <c r="P251" s="120"/>
      <c r="Q251" s="120"/>
      <c r="R251" s="120"/>
      <c r="S251" s="120"/>
      <c r="T251" s="120"/>
      <c r="U251" s="120" t="s">
        <v>138</v>
      </c>
      <c r="V251" s="120">
        <v>0</v>
      </c>
      <c r="W251" s="120"/>
      <c r="X251" s="120"/>
      <c r="Y251" s="120"/>
      <c r="Z251" s="120"/>
      <c r="AA251" s="120"/>
      <c r="AB251" s="120"/>
      <c r="AC251" s="120"/>
      <c r="AD251" s="120"/>
      <c r="AE251" s="120"/>
      <c r="AF251" s="120"/>
      <c r="AG251" s="120"/>
      <c r="AH251" s="120"/>
      <c r="AI251" s="120"/>
      <c r="AJ251" s="120"/>
      <c r="AK251" s="120"/>
      <c r="AL251" s="120"/>
      <c r="AM251" s="120"/>
      <c r="AN251" s="120"/>
      <c r="AO251" s="120"/>
      <c r="AP251" s="120"/>
      <c r="AQ251" s="120"/>
      <c r="AR251" s="120"/>
      <c r="AS251" s="120"/>
      <c r="AT251" s="120"/>
      <c r="AU251" s="120"/>
      <c r="AV251" s="120"/>
      <c r="AW251" s="120"/>
      <c r="AX251" s="120"/>
    </row>
    <row r="252" spans="1:50" outlineLevel="1">
      <c r="A252" s="121"/>
      <c r="B252" s="125"/>
      <c r="C252" s="155" t="s">
        <v>480</v>
      </c>
      <c r="D252" s="128"/>
      <c r="E252" s="131">
        <v>1.8</v>
      </c>
      <c r="F252" s="134"/>
      <c r="G252" s="134"/>
      <c r="H252" s="134"/>
      <c r="I252" s="134"/>
      <c r="J252" s="134"/>
      <c r="K252" s="134"/>
      <c r="L252" s="120"/>
      <c r="M252" s="120"/>
      <c r="N252" s="120"/>
      <c r="O252" s="120"/>
      <c r="P252" s="120"/>
      <c r="Q252" s="120"/>
      <c r="R252" s="120"/>
      <c r="S252" s="120"/>
      <c r="T252" s="120"/>
      <c r="U252" s="120" t="s">
        <v>138</v>
      </c>
      <c r="V252" s="120">
        <v>0</v>
      </c>
      <c r="W252" s="120"/>
      <c r="X252" s="120"/>
      <c r="Y252" s="120"/>
      <c r="Z252" s="120"/>
      <c r="AA252" s="120"/>
      <c r="AB252" s="120"/>
      <c r="AC252" s="120"/>
      <c r="AD252" s="120"/>
      <c r="AE252" s="120"/>
      <c r="AF252" s="120"/>
      <c r="AG252" s="120"/>
      <c r="AH252" s="120"/>
      <c r="AI252" s="120"/>
      <c r="AJ252" s="120"/>
      <c r="AK252" s="120"/>
      <c r="AL252" s="120"/>
      <c r="AM252" s="120"/>
      <c r="AN252" s="120"/>
      <c r="AO252" s="120"/>
      <c r="AP252" s="120"/>
      <c r="AQ252" s="120"/>
      <c r="AR252" s="120"/>
      <c r="AS252" s="120"/>
      <c r="AT252" s="120"/>
      <c r="AU252" s="120"/>
      <c r="AV252" s="120"/>
      <c r="AW252" s="120"/>
      <c r="AX252" s="120"/>
    </row>
    <row r="253" spans="1:50">
      <c r="A253" s="122" t="s">
        <v>131</v>
      </c>
      <c r="B253" s="126" t="s">
        <v>69</v>
      </c>
      <c r="C253" s="156" t="s">
        <v>70</v>
      </c>
      <c r="D253" s="129"/>
      <c r="E253" s="132"/>
      <c r="F253" s="135"/>
      <c r="G253" s="135">
        <f>SUM(G254:G254)</f>
        <v>0</v>
      </c>
      <c r="H253" s="135"/>
      <c r="I253" s="135">
        <f>SUM(I254:I254)</f>
        <v>0</v>
      </c>
      <c r="J253" s="135"/>
      <c r="K253" s="135">
        <f>SUM(K254:K254)</f>
        <v>0</v>
      </c>
      <c r="U253" t="s">
        <v>132</v>
      </c>
    </row>
    <row r="254" spans="1:50" outlineLevel="1">
      <c r="A254" s="121">
        <v>112</v>
      </c>
      <c r="B254" s="125" t="s">
        <v>481</v>
      </c>
      <c r="C254" s="154" t="s">
        <v>482</v>
      </c>
      <c r="D254" s="127" t="s">
        <v>483</v>
      </c>
      <c r="E254" s="130">
        <v>100</v>
      </c>
      <c r="F254" s="133"/>
      <c r="G254" s="134">
        <f>ROUND(E254*F254,2)</f>
        <v>0</v>
      </c>
      <c r="H254" s="134">
        <v>0</v>
      </c>
      <c r="I254" s="134">
        <f>ROUND(E254*H254,5)</f>
        <v>0</v>
      </c>
      <c r="J254" s="134">
        <v>0</v>
      </c>
      <c r="K254" s="134">
        <f>ROUND(E254*J254,5)</f>
        <v>0</v>
      </c>
      <c r="L254" s="120"/>
      <c r="M254" s="120"/>
      <c r="N254" s="120"/>
      <c r="O254" s="120"/>
      <c r="P254" s="120"/>
      <c r="Q254" s="120"/>
      <c r="R254" s="120"/>
      <c r="S254" s="120"/>
      <c r="T254" s="120"/>
      <c r="U254" s="120" t="s">
        <v>136</v>
      </c>
      <c r="V254" s="120"/>
      <c r="W254" s="120"/>
      <c r="X254" s="120"/>
      <c r="Y254" s="120"/>
      <c r="Z254" s="120"/>
      <c r="AA254" s="120"/>
      <c r="AB254" s="120"/>
      <c r="AC254" s="120"/>
      <c r="AD254" s="120"/>
      <c r="AE254" s="120"/>
      <c r="AF254" s="120"/>
      <c r="AG254" s="120"/>
      <c r="AH254" s="120"/>
      <c r="AI254" s="120"/>
      <c r="AJ254" s="120"/>
      <c r="AK254" s="120"/>
      <c r="AL254" s="120"/>
      <c r="AM254" s="120"/>
      <c r="AN254" s="120"/>
      <c r="AO254" s="120"/>
      <c r="AP254" s="120"/>
      <c r="AQ254" s="120"/>
      <c r="AR254" s="120"/>
      <c r="AS254" s="120"/>
      <c r="AT254" s="120"/>
      <c r="AU254" s="120"/>
      <c r="AV254" s="120"/>
      <c r="AW254" s="120"/>
      <c r="AX254" s="120"/>
    </row>
    <row r="255" spans="1:50">
      <c r="A255" s="122" t="s">
        <v>131</v>
      </c>
      <c r="B255" s="126" t="s">
        <v>71</v>
      </c>
      <c r="C255" s="156" t="s">
        <v>72</v>
      </c>
      <c r="D255" s="129"/>
      <c r="E255" s="132"/>
      <c r="F255" s="135"/>
      <c r="G255" s="135">
        <f>SUM(G256:G268)</f>
        <v>0</v>
      </c>
      <c r="H255" s="135"/>
      <c r="I255" s="135">
        <f>SUM(I256:I268)</f>
        <v>10.052110000000001</v>
      </c>
      <c r="J255" s="135"/>
      <c r="K255" s="135">
        <f>SUM(K256:K268)</f>
        <v>0</v>
      </c>
      <c r="U255" t="s">
        <v>132</v>
      </c>
    </row>
    <row r="256" spans="1:50" outlineLevel="1">
      <c r="A256" s="121">
        <v>113</v>
      </c>
      <c r="B256" s="125" t="s">
        <v>484</v>
      </c>
      <c r="C256" s="154" t="s">
        <v>485</v>
      </c>
      <c r="D256" s="127" t="s">
        <v>173</v>
      </c>
      <c r="E256" s="130">
        <v>509.91989999999998</v>
      </c>
      <c r="F256" s="133"/>
      <c r="G256" s="134">
        <f>ROUND(E256*F256,2)</f>
        <v>0</v>
      </c>
      <c r="H256" s="134">
        <v>1.8380000000000001E-2</v>
      </c>
      <c r="I256" s="134">
        <f>ROUND(E256*H256,5)</f>
        <v>9.3723299999999998</v>
      </c>
      <c r="J256" s="134">
        <v>0</v>
      </c>
      <c r="K256" s="134">
        <f>ROUND(E256*J256,5)</f>
        <v>0</v>
      </c>
      <c r="L256" s="120"/>
      <c r="M256" s="120"/>
      <c r="N256" s="120"/>
      <c r="O256" s="120"/>
      <c r="P256" s="120"/>
      <c r="Q256" s="120"/>
      <c r="R256" s="120"/>
      <c r="S256" s="120"/>
      <c r="T256" s="120"/>
      <c r="U256" s="120" t="s">
        <v>136</v>
      </c>
      <c r="V256" s="120"/>
      <c r="W256" s="120"/>
      <c r="X256" s="120"/>
      <c r="Y256" s="120"/>
      <c r="Z256" s="120"/>
      <c r="AA256" s="120"/>
      <c r="AB256" s="120"/>
      <c r="AC256" s="120"/>
      <c r="AD256" s="120"/>
      <c r="AE256" s="120"/>
      <c r="AF256" s="120"/>
      <c r="AG256" s="120"/>
      <c r="AH256" s="120"/>
      <c r="AI256" s="120"/>
      <c r="AJ256" s="120"/>
      <c r="AK256" s="120"/>
      <c r="AL256" s="120"/>
      <c r="AM256" s="120"/>
      <c r="AN256" s="120"/>
      <c r="AO256" s="120"/>
      <c r="AP256" s="120"/>
      <c r="AQ256" s="120"/>
      <c r="AR256" s="120"/>
      <c r="AS256" s="120"/>
      <c r="AT256" s="120"/>
      <c r="AU256" s="120"/>
      <c r="AV256" s="120"/>
      <c r="AW256" s="120"/>
      <c r="AX256" s="120"/>
    </row>
    <row r="257" spans="1:50" outlineLevel="1">
      <c r="A257" s="121"/>
      <c r="B257" s="125"/>
      <c r="C257" s="155" t="s">
        <v>486</v>
      </c>
      <c r="D257" s="128"/>
      <c r="E257" s="131">
        <v>509.91989999999998</v>
      </c>
      <c r="F257" s="134"/>
      <c r="G257" s="134"/>
      <c r="H257" s="134"/>
      <c r="I257" s="134"/>
      <c r="J257" s="134"/>
      <c r="K257" s="134"/>
      <c r="L257" s="120"/>
      <c r="M257" s="120"/>
      <c r="N257" s="120"/>
      <c r="O257" s="120"/>
      <c r="P257" s="120"/>
      <c r="Q257" s="120"/>
      <c r="R257" s="120"/>
      <c r="S257" s="120"/>
      <c r="T257" s="120"/>
      <c r="U257" s="120" t="s">
        <v>138</v>
      </c>
      <c r="V257" s="120">
        <v>0</v>
      </c>
      <c r="W257" s="120"/>
      <c r="X257" s="120"/>
      <c r="Y257" s="120"/>
      <c r="Z257" s="120"/>
      <c r="AA257" s="120"/>
      <c r="AB257" s="120"/>
      <c r="AC257" s="120"/>
      <c r="AD257" s="120"/>
      <c r="AE257" s="120"/>
      <c r="AF257" s="120"/>
      <c r="AG257" s="120"/>
      <c r="AH257" s="120"/>
      <c r="AI257" s="120"/>
      <c r="AJ257" s="120"/>
      <c r="AK257" s="120"/>
      <c r="AL257" s="120"/>
      <c r="AM257" s="120"/>
      <c r="AN257" s="120"/>
      <c r="AO257" s="120"/>
      <c r="AP257" s="120"/>
      <c r="AQ257" s="120"/>
      <c r="AR257" s="120"/>
      <c r="AS257" s="120"/>
      <c r="AT257" s="120"/>
      <c r="AU257" s="120"/>
      <c r="AV257" s="120"/>
      <c r="AW257" s="120"/>
      <c r="AX257" s="120"/>
    </row>
    <row r="258" spans="1:50" ht="22.5" outlineLevel="1">
      <c r="A258" s="121">
        <v>114</v>
      </c>
      <c r="B258" s="125" t="s">
        <v>487</v>
      </c>
      <c r="C258" s="154" t="s">
        <v>488</v>
      </c>
      <c r="D258" s="127" t="s">
        <v>173</v>
      </c>
      <c r="E258" s="130">
        <v>1019.8398</v>
      </c>
      <c r="F258" s="133"/>
      <c r="G258" s="134">
        <f>ROUND(E258*F258,2)</f>
        <v>0</v>
      </c>
      <c r="H258" s="134">
        <v>0</v>
      </c>
      <c r="I258" s="134">
        <f>ROUND(E258*H258,5)</f>
        <v>0</v>
      </c>
      <c r="J258" s="134">
        <v>0</v>
      </c>
      <c r="K258" s="134">
        <f>ROUND(E258*J258,5)</f>
        <v>0</v>
      </c>
      <c r="L258" s="120"/>
      <c r="M258" s="120"/>
      <c r="N258" s="120"/>
      <c r="O258" s="120"/>
      <c r="P258" s="120"/>
      <c r="Q258" s="120"/>
      <c r="R258" s="120"/>
      <c r="S258" s="120"/>
      <c r="T258" s="120"/>
      <c r="U258" s="120" t="s">
        <v>136</v>
      </c>
      <c r="V258" s="120"/>
      <c r="W258" s="120"/>
      <c r="X258" s="120"/>
      <c r="Y258" s="120"/>
      <c r="Z258" s="120"/>
      <c r="AA258" s="120"/>
      <c r="AB258" s="120"/>
      <c r="AC258" s="120"/>
      <c r="AD258" s="120"/>
      <c r="AE258" s="120"/>
      <c r="AF258" s="120"/>
      <c r="AG258" s="120"/>
      <c r="AH258" s="120"/>
      <c r="AI258" s="120"/>
      <c r="AJ258" s="120"/>
      <c r="AK258" s="120"/>
      <c r="AL258" s="120"/>
      <c r="AM258" s="120"/>
      <c r="AN258" s="120"/>
      <c r="AO258" s="120"/>
      <c r="AP258" s="120"/>
      <c r="AQ258" s="120"/>
      <c r="AR258" s="120"/>
      <c r="AS258" s="120"/>
      <c r="AT258" s="120"/>
      <c r="AU258" s="120"/>
      <c r="AV258" s="120"/>
      <c r="AW258" s="120"/>
      <c r="AX258" s="120"/>
    </row>
    <row r="259" spans="1:50" outlineLevel="1">
      <c r="A259" s="121"/>
      <c r="B259" s="125"/>
      <c r="C259" s="155" t="s">
        <v>489</v>
      </c>
      <c r="D259" s="128"/>
      <c r="E259" s="131">
        <v>1019.8398</v>
      </c>
      <c r="F259" s="134"/>
      <c r="G259" s="134"/>
      <c r="H259" s="134"/>
      <c r="I259" s="134"/>
      <c r="J259" s="134"/>
      <c r="K259" s="134"/>
      <c r="L259" s="120"/>
      <c r="M259" s="120"/>
      <c r="N259" s="120"/>
      <c r="O259" s="120"/>
      <c r="P259" s="120"/>
      <c r="Q259" s="120"/>
      <c r="R259" s="120"/>
      <c r="S259" s="120"/>
      <c r="T259" s="120"/>
      <c r="U259" s="120" t="s">
        <v>138</v>
      </c>
      <c r="V259" s="120">
        <v>0</v>
      </c>
      <c r="W259" s="120"/>
      <c r="X259" s="120"/>
      <c r="Y259" s="120"/>
      <c r="Z259" s="120"/>
      <c r="AA259" s="120"/>
      <c r="AB259" s="120"/>
      <c r="AC259" s="120"/>
      <c r="AD259" s="120"/>
      <c r="AE259" s="120"/>
      <c r="AF259" s="120"/>
      <c r="AG259" s="120"/>
      <c r="AH259" s="120"/>
      <c r="AI259" s="120"/>
      <c r="AJ259" s="120"/>
      <c r="AK259" s="120"/>
      <c r="AL259" s="120"/>
      <c r="AM259" s="120"/>
      <c r="AN259" s="120"/>
      <c r="AO259" s="120"/>
      <c r="AP259" s="120"/>
      <c r="AQ259" s="120"/>
      <c r="AR259" s="120"/>
      <c r="AS259" s="120"/>
      <c r="AT259" s="120"/>
      <c r="AU259" s="120"/>
      <c r="AV259" s="120"/>
      <c r="AW259" s="120"/>
      <c r="AX259" s="120"/>
    </row>
    <row r="260" spans="1:50" outlineLevel="1">
      <c r="A260" s="121">
        <v>115</v>
      </c>
      <c r="B260" s="125" t="s">
        <v>490</v>
      </c>
      <c r="C260" s="154" t="s">
        <v>491</v>
      </c>
      <c r="D260" s="127" t="s">
        <v>173</v>
      </c>
      <c r="E260" s="130">
        <v>509.91989999999998</v>
      </c>
      <c r="F260" s="133"/>
      <c r="G260" s="134">
        <f>ROUND(E260*F260,2)</f>
        <v>0</v>
      </c>
      <c r="H260" s="134">
        <v>0</v>
      </c>
      <c r="I260" s="134">
        <f>ROUND(E260*H260,5)</f>
        <v>0</v>
      </c>
      <c r="J260" s="134">
        <v>0</v>
      </c>
      <c r="K260" s="134">
        <f>ROUND(E260*J260,5)</f>
        <v>0</v>
      </c>
      <c r="L260" s="120"/>
      <c r="M260" s="120"/>
      <c r="N260" s="120"/>
      <c r="O260" s="120"/>
      <c r="P260" s="120"/>
      <c r="Q260" s="120"/>
      <c r="R260" s="120"/>
      <c r="S260" s="120"/>
      <c r="T260" s="120"/>
      <c r="U260" s="120" t="s">
        <v>136</v>
      </c>
      <c r="V260" s="120"/>
      <c r="W260" s="120"/>
      <c r="X260" s="120"/>
      <c r="Y260" s="120"/>
      <c r="Z260" s="120"/>
      <c r="AA260" s="120"/>
      <c r="AB260" s="120"/>
      <c r="AC260" s="120"/>
      <c r="AD260" s="120"/>
      <c r="AE260" s="120"/>
      <c r="AF260" s="120"/>
      <c r="AG260" s="120"/>
      <c r="AH260" s="120"/>
      <c r="AI260" s="120"/>
      <c r="AJ260" s="120"/>
      <c r="AK260" s="120"/>
      <c r="AL260" s="120"/>
      <c r="AM260" s="120"/>
      <c r="AN260" s="120"/>
      <c r="AO260" s="120"/>
      <c r="AP260" s="120"/>
      <c r="AQ260" s="120"/>
      <c r="AR260" s="120"/>
      <c r="AS260" s="120"/>
      <c r="AT260" s="120"/>
      <c r="AU260" s="120"/>
      <c r="AV260" s="120"/>
      <c r="AW260" s="120"/>
      <c r="AX260" s="120"/>
    </row>
    <row r="261" spans="1:50" outlineLevel="1">
      <c r="A261" s="121">
        <v>116</v>
      </c>
      <c r="B261" s="125" t="s">
        <v>492</v>
      </c>
      <c r="C261" s="154" t="s">
        <v>493</v>
      </c>
      <c r="D261" s="127" t="s">
        <v>173</v>
      </c>
      <c r="E261" s="130">
        <v>1019.8398</v>
      </c>
      <c r="F261" s="133"/>
      <c r="G261" s="134">
        <f>ROUND(E261*F261,2)</f>
        <v>0</v>
      </c>
      <c r="H261" s="134">
        <v>5.0000000000000002E-5</v>
      </c>
      <c r="I261" s="134">
        <f>ROUND(E261*H261,5)</f>
        <v>5.0990000000000001E-2</v>
      </c>
      <c r="J261" s="134">
        <v>0</v>
      </c>
      <c r="K261" s="134">
        <f>ROUND(E261*J261,5)</f>
        <v>0</v>
      </c>
      <c r="L261" s="120"/>
      <c r="M261" s="120"/>
      <c r="N261" s="120"/>
      <c r="O261" s="120"/>
      <c r="P261" s="120"/>
      <c r="Q261" s="120"/>
      <c r="R261" s="120"/>
      <c r="S261" s="120"/>
      <c r="T261" s="120"/>
      <c r="U261" s="120" t="s">
        <v>136</v>
      </c>
      <c r="V261" s="120"/>
      <c r="W261" s="120"/>
      <c r="X261" s="120"/>
      <c r="Y261" s="120"/>
      <c r="Z261" s="120"/>
      <c r="AA261" s="120"/>
      <c r="AB261" s="120"/>
      <c r="AC261" s="120"/>
      <c r="AD261" s="120"/>
      <c r="AE261" s="120"/>
      <c r="AF261" s="120"/>
      <c r="AG261" s="120"/>
      <c r="AH261" s="120"/>
      <c r="AI261" s="120"/>
      <c r="AJ261" s="120"/>
      <c r="AK261" s="120"/>
      <c r="AL261" s="120"/>
      <c r="AM261" s="120"/>
      <c r="AN261" s="120"/>
      <c r="AO261" s="120"/>
      <c r="AP261" s="120"/>
      <c r="AQ261" s="120"/>
      <c r="AR261" s="120"/>
      <c r="AS261" s="120"/>
      <c r="AT261" s="120"/>
      <c r="AU261" s="120"/>
      <c r="AV261" s="120"/>
      <c r="AW261" s="120"/>
      <c r="AX261" s="120"/>
    </row>
    <row r="262" spans="1:50" outlineLevel="1">
      <c r="A262" s="121">
        <v>117</v>
      </c>
      <c r="B262" s="125" t="s">
        <v>494</v>
      </c>
      <c r="C262" s="154" t="s">
        <v>495</v>
      </c>
      <c r="D262" s="127" t="s">
        <v>173</v>
      </c>
      <c r="E262" s="130">
        <v>509.91989999999998</v>
      </c>
      <c r="F262" s="133"/>
      <c r="G262" s="134">
        <f>ROUND(E262*F262,2)</f>
        <v>0</v>
      </c>
      <c r="H262" s="134">
        <v>0</v>
      </c>
      <c r="I262" s="134">
        <f>ROUND(E262*H262,5)</f>
        <v>0</v>
      </c>
      <c r="J262" s="134">
        <v>0</v>
      </c>
      <c r="K262" s="134">
        <f>ROUND(E262*J262,5)</f>
        <v>0</v>
      </c>
      <c r="L262" s="120"/>
      <c r="M262" s="120"/>
      <c r="N262" s="120"/>
      <c r="O262" s="120"/>
      <c r="P262" s="120"/>
      <c r="Q262" s="120"/>
      <c r="R262" s="120"/>
      <c r="S262" s="120"/>
      <c r="T262" s="120"/>
      <c r="U262" s="120" t="s">
        <v>136</v>
      </c>
      <c r="V262" s="120"/>
      <c r="W262" s="120"/>
      <c r="X262" s="120"/>
      <c r="Y262" s="120"/>
      <c r="Z262" s="120"/>
      <c r="AA262" s="120"/>
      <c r="AB262" s="120"/>
      <c r="AC262" s="120"/>
      <c r="AD262" s="120"/>
      <c r="AE262" s="120"/>
      <c r="AF262" s="120"/>
      <c r="AG262" s="120"/>
      <c r="AH262" s="120"/>
      <c r="AI262" s="120"/>
      <c r="AJ262" s="120"/>
      <c r="AK262" s="120"/>
      <c r="AL262" s="120"/>
      <c r="AM262" s="120"/>
      <c r="AN262" s="120"/>
      <c r="AO262" s="120"/>
      <c r="AP262" s="120"/>
      <c r="AQ262" s="120"/>
      <c r="AR262" s="120"/>
      <c r="AS262" s="120"/>
      <c r="AT262" s="120"/>
      <c r="AU262" s="120"/>
      <c r="AV262" s="120"/>
      <c r="AW262" s="120"/>
      <c r="AX262" s="120"/>
    </row>
    <row r="263" spans="1:50" outlineLevel="1">
      <c r="A263" s="121">
        <v>118</v>
      </c>
      <c r="B263" s="125" t="s">
        <v>496</v>
      </c>
      <c r="C263" s="154" t="s">
        <v>497</v>
      </c>
      <c r="D263" s="127" t="s">
        <v>173</v>
      </c>
      <c r="E263" s="130">
        <v>509.91989999999998</v>
      </c>
      <c r="F263" s="133"/>
      <c r="G263" s="134">
        <f>ROUND(E263*F263,2)</f>
        <v>0</v>
      </c>
      <c r="H263" s="134">
        <v>0</v>
      </c>
      <c r="I263" s="134">
        <f>ROUND(E263*H263,5)</f>
        <v>0</v>
      </c>
      <c r="J263" s="134">
        <v>0</v>
      </c>
      <c r="K263" s="134">
        <f>ROUND(E263*J263,5)</f>
        <v>0</v>
      </c>
      <c r="L263" s="120"/>
      <c r="M263" s="120"/>
      <c r="N263" s="120"/>
      <c r="O263" s="120"/>
      <c r="P263" s="120"/>
      <c r="Q263" s="120"/>
      <c r="R263" s="120"/>
      <c r="S263" s="120"/>
      <c r="T263" s="120"/>
      <c r="U263" s="120" t="s">
        <v>136</v>
      </c>
      <c r="V263" s="120"/>
      <c r="W263" s="120"/>
      <c r="X263" s="120"/>
      <c r="Y263" s="120"/>
      <c r="Z263" s="120"/>
      <c r="AA263" s="120"/>
      <c r="AB263" s="120"/>
      <c r="AC263" s="120"/>
      <c r="AD263" s="120"/>
      <c r="AE263" s="120"/>
      <c r="AF263" s="120"/>
      <c r="AG263" s="120"/>
      <c r="AH263" s="120"/>
      <c r="AI263" s="120"/>
      <c r="AJ263" s="120"/>
      <c r="AK263" s="120"/>
      <c r="AL263" s="120"/>
      <c r="AM263" s="120"/>
      <c r="AN263" s="120"/>
      <c r="AO263" s="120"/>
      <c r="AP263" s="120"/>
      <c r="AQ263" s="120"/>
      <c r="AR263" s="120"/>
      <c r="AS263" s="120"/>
      <c r="AT263" s="120"/>
      <c r="AU263" s="120"/>
      <c r="AV263" s="120"/>
      <c r="AW263" s="120"/>
      <c r="AX263" s="120"/>
    </row>
    <row r="264" spans="1:50" outlineLevel="1">
      <c r="A264" s="121">
        <v>119</v>
      </c>
      <c r="B264" s="125" t="s">
        <v>498</v>
      </c>
      <c r="C264" s="154" t="s">
        <v>499</v>
      </c>
      <c r="D264" s="127" t="s">
        <v>500</v>
      </c>
      <c r="E264" s="130">
        <v>10198.397999999999</v>
      </c>
      <c r="F264" s="133"/>
      <c r="G264" s="134">
        <f>ROUND(E264*F264,2)</f>
        <v>0</v>
      </c>
      <c r="H264" s="134">
        <v>0</v>
      </c>
      <c r="I264" s="134">
        <f>ROUND(E264*H264,5)</f>
        <v>0</v>
      </c>
      <c r="J264" s="134">
        <v>0</v>
      </c>
      <c r="K264" s="134">
        <f>ROUND(E264*J264,5)</f>
        <v>0</v>
      </c>
      <c r="L264" s="120"/>
      <c r="M264" s="120"/>
      <c r="N264" s="120"/>
      <c r="O264" s="120"/>
      <c r="P264" s="120"/>
      <c r="Q264" s="120"/>
      <c r="R264" s="120"/>
      <c r="S264" s="120"/>
      <c r="T264" s="120"/>
      <c r="U264" s="120" t="s">
        <v>136</v>
      </c>
      <c r="V264" s="120"/>
      <c r="W264" s="120"/>
      <c r="X264" s="120"/>
      <c r="Y264" s="120"/>
      <c r="Z264" s="120"/>
      <c r="AA264" s="120"/>
      <c r="AB264" s="120"/>
      <c r="AC264" s="120"/>
      <c r="AD264" s="120"/>
      <c r="AE264" s="120"/>
      <c r="AF264" s="120"/>
      <c r="AG264" s="120"/>
      <c r="AH264" s="120"/>
      <c r="AI264" s="120"/>
      <c r="AJ264" s="120"/>
      <c r="AK264" s="120"/>
      <c r="AL264" s="120"/>
      <c r="AM264" s="120"/>
      <c r="AN264" s="120"/>
      <c r="AO264" s="120"/>
      <c r="AP264" s="120"/>
      <c r="AQ264" s="120"/>
      <c r="AR264" s="120"/>
      <c r="AS264" s="120"/>
      <c r="AT264" s="120"/>
      <c r="AU264" s="120"/>
      <c r="AV264" s="120"/>
      <c r="AW264" s="120"/>
      <c r="AX264" s="120"/>
    </row>
    <row r="265" spans="1:50" outlineLevel="1">
      <c r="A265" s="121"/>
      <c r="B265" s="125"/>
      <c r="C265" s="155" t="s">
        <v>501</v>
      </c>
      <c r="D265" s="128"/>
      <c r="E265" s="131">
        <v>10198.397999999999</v>
      </c>
      <c r="F265" s="134"/>
      <c r="G265" s="134"/>
      <c r="H265" s="134"/>
      <c r="I265" s="134"/>
      <c r="J265" s="134"/>
      <c r="K265" s="134"/>
      <c r="L265" s="120"/>
      <c r="M265" s="120"/>
      <c r="N265" s="120"/>
      <c r="O265" s="120"/>
      <c r="P265" s="120"/>
      <c r="Q265" s="120"/>
      <c r="R265" s="120"/>
      <c r="S265" s="120"/>
      <c r="T265" s="120"/>
      <c r="U265" s="120" t="s">
        <v>138</v>
      </c>
      <c r="V265" s="120">
        <v>0</v>
      </c>
      <c r="W265" s="120"/>
      <c r="X265" s="120"/>
      <c r="Y265" s="120"/>
      <c r="Z265" s="120"/>
      <c r="AA265" s="120"/>
      <c r="AB265" s="120"/>
      <c r="AC265" s="120"/>
      <c r="AD265" s="120"/>
      <c r="AE265" s="120"/>
      <c r="AF265" s="120"/>
      <c r="AG265" s="120"/>
      <c r="AH265" s="120"/>
      <c r="AI265" s="120"/>
      <c r="AJ265" s="120"/>
      <c r="AK265" s="120"/>
      <c r="AL265" s="120"/>
      <c r="AM265" s="120"/>
      <c r="AN265" s="120"/>
      <c r="AO265" s="120"/>
      <c r="AP265" s="120"/>
      <c r="AQ265" s="120"/>
      <c r="AR265" s="120"/>
      <c r="AS265" s="120"/>
      <c r="AT265" s="120"/>
      <c r="AU265" s="120"/>
      <c r="AV265" s="120"/>
      <c r="AW265" s="120"/>
      <c r="AX265" s="120"/>
    </row>
    <row r="266" spans="1:50" outlineLevel="1">
      <c r="A266" s="121">
        <v>120</v>
      </c>
      <c r="B266" s="125" t="s">
        <v>502</v>
      </c>
      <c r="C266" s="154" t="s">
        <v>503</v>
      </c>
      <c r="D266" s="127" t="s">
        <v>173</v>
      </c>
      <c r="E266" s="130">
        <v>397.97</v>
      </c>
      <c r="F266" s="133"/>
      <c r="G266" s="134">
        <f>ROUND(E266*F266,2)</f>
        <v>0</v>
      </c>
      <c r="H266" s="134">
        <v>1.58E-3</v>
      </c>
      <c r="I266" s="134">
        <f>ROUND(E266*H266,5)</f>
        <v>0.62878999999999996</v>
      </c>
      <c r="J266" s="134">
        <v>0</v>
      </c>
      <c r="K266" s="134">
        <f>ROUND(E266*J266,5)</f>
        <v>0</v>
      </c>
      <c r="L266" s="120"/>
      <c r="M266" s="120"/>
      <c r="N266" s="120"/>
      <c r="O266" s="120"/>
      <c r="P266" s="120"/>
      <c r="Q266" s="120"/>
      <c r="R266" s="120"/>
      <c r="S266" s="120"/>
      <c r="T266" s="120"/>
      <c r="U266" s="120" t="s">
        <v>136</v>
      </c>
      <c r="V266" s="120"/>
      <c r="W266" s="120"/>
      <c r="X266" s="120"/>
      <c r="Y266" s="120"/>
      <c r="Z266" s="120"/>
      <c r="AA266" s="120"/>
      <c r="AB266" s="120"/>
      <c r="AC266" s="120"/>
      <c r="AD266" s="120"/>
      <c r="AE266" s="120"/>
      <c r="AF266" s="120"/>
      <c r="AG266" s="120"/>
      <c r="AH266" s="120"/>
      <c r="AI266" s="120"/>
      <c r="AJ266" s="120"/>
      <c r="AK266" s="120"/>
      <c r="AL266" s="120"/>
      <c r="AM266" s="120"/>
      <c r="AN266" s="120"/>
      <c r="AO266" s="120"/>
      <c r="AP266" s="120"/>
      <c r="AQ266" s="120"/>
      <c r="AR266" s="120"/>
      <c r="AS266" s="120"/>
      <c r="AT266" s="120"/>
      <c r="AU266" s="120"/>
      <c r="AV266" s="120"/>
      <c r="AW266" s="120"/>
      <c r="AX266" s="120"/>
    </row>
    <row r="267" spans="1:50" outlineLevel="1">
      <c r="A267" s="121"/>
      <c r="B267" s="125"/>
      <c r="C267" s="155" t="s">
        <v>504</v>
      </c>
      <c r="D267" s="128"/>
      <c r="E267" s="131">
        <v>201.81</v>
      </c>
      <c r="F267" s="134"/>
      <c r="G267" s="134"/>
      <c r="H267" s="134"/>
      <c r="I267" s="134"/>
      <c r="J267" s="134"/>
      <c r="K267" s="134"/>
      <c r="L267" s="120"/>
      <c r="M267" s="120"/>
      <c r="N267" s="120"/>
      <c r="O267" s="120"/>
      <c r="P267" s="120"/>
      <c r="Q267" s="120"/>
      <c r="R267" s="120"/>
      <c r="S267" s="120"/>
      <c r="T267" s="120"/>
      <c r="U267" s="120" t="s">
        <v>138</v>
      </c>
      <c r="V267" s="120">
        <v>0</v>
      </c>
      <c r="W267" s="120"/>
      <c r="X267" s="120"/>
      <c r="Y267" s="120"/>
      <c r="Z267" s="120"/>
      <c r="AA267" s="120"/>
      <c r="AB267" s="120"/>
      <c r="AC267" s="120"/>
      <c r="AD267" s="120"/>
      <c r="AE267" s="120"/>
      <c r="AF267" s="120"/>
      <c r="AG267" s="120"/>
      <c r="AH267" s="120"/>
      <c r="AI267" s="120"/>
      <c r="AJ267" s="120"/>
      <c r="AK267" s="120"/>
      <c r="AL267" s="120"/>
      <c r="AM267" s="120"/>
      <c r="AN267" s="120"/>
      <c r="AO267" s="120"/>
      <c r="AP267" s="120"/>
      <c r="AQ267" s="120"/>
      <c r="AR267" s="120"/>
      <c r="AS267" s="120"/>
      <c r="AT267" s="120"/>
      <c r="AU267" s="120"/>
      <c r="AV267" s="120"/>
      <c r="AW267" s="120"/>
      <c r="AX267" s="120"/>
    </row>
    <row r="268" spans="1:50" outlineLevel="1">
      <c r="A268" s="121"/>
      <c r="B268" s="125"/>
      <c r="C268" s="155" t="s">
        <v>505</v>
      </c>
      <c r="D268" s="128"/>
      <c r="E268" s="131">
        <v>196.16</v>
      </c>
      <c r="F268" s="134"/>
      <c r="G268" s="134"/>
      <c r="H268" s="134"/>
      <c r="I268" s="134"/>
      <c r="J268" s="134"/>
      <c r="K268" s="134"/>
      <c r="L268" s="120"/>
      <c r="M268" s="120"/>
      <c r="N268" s="120"/>
      <c r="O268" s="120"/>
      <c r="P268" s="120"/>
      <c r="Q268" s="120"/>
      <c r="R268" s="120"/>
      <c r="S268" s="120"/>
      <c r="T268" s="120"/>
      <c r="U268" s="120" t="s">
        <v>138</v>
      </c>
      <c r="V268" s="120">
        <v>0</v>
      </c>
      <c r="W268" s="120"/>
      <c r="X268" s="120"/>
      <c r="Y268" s="120"/>
      <c r="Z268" s="120"/>
      <c r="AA268" s="120"/>
      <c r="AB268" s="120"/>
      <c r="AC268" s="120"/>
      <c r="AD268" s="120"/>
      <c r="AE268" s="120"/>
      <c r="AF268" s="120"/>
      <c r="AG268" s="120"/>
      <c r="AH268" s="120"/>
      <c r="AI268" s="120"/>
      <c r="AJ268" s="120"/>
      <c r="AK268" s="120"/>
      <c r="AL268" s="120"/>
      <c r="AM268" s="120"/>
      <c r="AN268" s="120"/>
      <c r="AO268" s="120"/>
      <c r="AP268" s="120"/>
      <c r="AQ268" s="120"/>
      <c r="AR268" s="120"/>
      <c r="AS268" s="120"/>
      <c r="AT268" s="120"/>
      <c r="AU268" s="120"/>
      <c r="AV268" s="120"/>
      <c r="AW268" s="120"/>
      <c r="AX268" s="120"/>
    </row>
    <row r="269" spans="1:50">
      <c r="A269" s="122" t="s">
        <v>131</v>
      </c>
      <c r="B269" s="126" t="s">
        <v>73</v>
      </c>
      <c r="C269" s="156" t="s">
        <v>74</v>
      </c>
      <c r="D269" s="129"/>
      <c r="E269" s="132"/>
      <c r="F269" s="135"/>
      <c r="G269" s="135">
        <f>SUM(G270:G270)</f>
        <v>0</v>
      </c>
      <c r="H269" s="135"/>
      <c r="I269" s="135">
        <f>SUM(I270:I270)</f>
        <v>1.592E-2</v>
      </c>
      <c r="J269" s="135"/>
      <c r="K269" s="135">
        <f>SUM(K270:K270)</f>
        <v>0</v>
      </c>
      <c r="U269" t="s">
        <v>132</v>
      </c>
    </row>
    <row r="270" spans="1:50" outlineLevel="1">
      <c r="A270" s="121">
        <v>121</v>
      </c>
      <c r="B270" s="125" t="s">
        <v>506</v>
      </c>
      <c r="C270" s="154" t="s">
        <v>507</v>
      </c>
      <c r="D270" s="127" t="s">
        <v>173</v>
      </c>
      <c r="E270" s="130">
        <v>397.97</v>
      </c>
      <c r="F270" s="133"/>
      <c r="G270" s="134">
        <f>ROUND(E270*F270,2)</f>
        <v>0</v>
      </c>
      <c r="H270" s="134">
        <v>4.0000000000000003E-5</v>
      </c>
      <c r="I270" s="134">
        <f>ROUND(E270*H270,5)</f>
        <v>1.592E-2</v>
      </c>
      <c r="J270" s="134">
        <v>0</v>
      </c>
      <c r="K270" s="134">
        <f>ROUND(E270*J270,5)</f>
        <v>0</v>
      </c>
      <c r="L270" s="120"/>
      <c r="M270" s="120"/>
      <c r="N270" s="120"/>
      <c r="O270" s="120"/>
      <c r="P270" s="120"/>
      <c r="Q270" s="120"/>
      <c r="R270" s="120"/>
      <c r="S270" s="120"/>
      <c r="T270" s="120"/>
      <c r="U270" s="120" t="s">
        <v>136</v>
      </c>
      <c r="V270" s="120"/>
      <c r="W270" s="120"/>
      <c r="X270" s="120"/>
      <c r="Y270" s="120"/>
      <c r="Z270" s="120"/>
      <c r="AA270" s="120"/>
      <c r="AB270" s="120"/>
      <c r="AC270" s="120"/>
      <c r="AD270" s="120"/>
      <c r="AE270" s="120"/>
      <c r="AF270" s="120"/>
      <c r="AG270" s="120"/>
      <c r="AH270" s="120"/>
      <c r="AI270" s="120"/>
      <c r="AJ270" s="120"/>
      <c r="AK270" s="120"/>
      <c r="AL270" s="120"/>
      <c r="AM270" s="120"/>
      <c r="AN270" s="120"/>
      <c r="AO270" s="120"/>
      <c r="AP270" s="120"/>
      <c r="AQ270" s="120"/>
      <c r="AR270" s="120"/>
      <c r="AS270" s="120"/>
      <c r="AT270" s="120"/>
      <c r="AU270" s="120"/>
      <c r="AV270" s="120"/>
      <c r="AW270" s="120"/>
      <c r="AX270" s="120"/>
    </row>
    <row r="271" spans="1:50">
      <c r="A271" s="122" t="s">
        <v>131</v>
      </c>
      <c r="B271" s="126" t="s">
        <v>75</v>
      </c>
      <c r="C271" s="156" t="s">
        <v>76</v>
      </c>
      <c r="D271" s="129"/>
      <c r="E271" s="132"/>
      <c r="F271" s="135"/>
      <c r="G271" s="135">
        <f>SUM(G272:G293)</f>
        <v>0</v>
      </c>
      <c r="H271" s="135"/>
      <c r="I271" s="135">
        <f>SUM(I272:I293)</f>
        <v>1.192E-2</v>
      </c>
      <c r="J271" s="135"/>
      <c r="K271" s="135">
        <f>SUM(K272:K293)</f>
        <v>8.4601400000000009</v>
      </c>
      <c r="U271" t="s">
        <v>132</v>
      </c>
    </row>
    <row r="272" spans="1:50" outlineLevel="1">
      <c r="A272" s="121">
        <v>122</v>
      </c>
      <c r="B272" s="125" t="s">
        <v>508</v>
      </c>
      <c r="C272" s="154" t="s">
        <v>509</v>
      </c>
      <c r="D272" s="127" t="s">
        <v>211</v>
      </c>
      <c r="E272" s="130">
        <v>5</v>
      </c>
      <c r="F272" s="133"/>
      <c r="G272" s="134">
        <f>ROUND(E272*F272,2)</f>
        <v>0</v>
      </c>
      <c r="H272" s="134">
        <v>0</v>
      </c>
      <c r="I272" s="134">
        <f>ROUND(E272*H272,5)</f>
        <v>0</v>
      </c>
      <c r="J272" s="134">
        <v>0</v>
      </c>
      <c r="K272" s="134">
        <f>ROUND(E272*J272,5)</f>
        <v>0</v>
      </c>
      <c r="L272" s="120"/>
      <c r="M272" s="120"/>
      <c r="N272" s="120"/>
      <c r="O272" s="120"/>
      <c r="P272" s="120"/>
      <c r="Q272" s="120"/>
      <c r="R272" s="120"/>
      <c r="S272" s="120"/>
      <c r="T272" s="120"/>
      <c r="U272" s="120" t="s">
        <v>136</v>
      </c>
      <c r="V272" s="120"/>
      <c r="W272" s="120"/>
      <c r="X272" s="120"/>
      <c r="Y272" s="120"/>
      <c r="Z272" s="120"/>
      <c r="AA272" s="120"/>
      <c r="AB272" s="120"/>
      <c r="AC272" s="120"/>
      <c r="AD272" s="120"/>
      <c r="AE272" s="120"/>
      <c r="AF272" s="120"/>
      <c r="AG272" s="120"/>
      <c r="AH272" s="120"/>
      <c r="AI272" s="120"/>
      <c r="AJ272" s="120"/>
      <c r="AK272" s="120"/>
      <c r="AL272" s="120"/>
      <c r="AM272" s="120"/>
      <c r="AN272" s="120"/>
      <c r="AO272" s="120"/>
      <c r="AP272" s="120"/>
      <c r="AQ272" s="120"/>
      <c r="AR272" s="120"/>
      <c r="AS272" s="120"/>
      <c r="AT272" s="120"/>
      <c r="AU272" s="120"/>
      <c r="AV272" s="120"/>
      <c r="AW272" s="120"/>
      <c r="AX272" s="120"/>
    </row>
    <row r="273" spans="1:50" outlineLevel="1">
      <c r="A273" s="121"/>
      <c r="B273" s="125"/>
      <c r="C273" s="155" t="s">
        <v>510</v>
      </c>
      <c r="D273" s="128"/>
      <c r="E273" s="131">
        <v>5</v>
      </c>
      <c r="F273" s="134"/>
      <c r="G273" s="134"/>
      <c r="H273" s="134"/>
      <c r="I273" s="134"/>
      <c r="J273" s="134"/>
      <c r="K273" s="134"/>
      <c r="L273" s="120"/>
      <c r="M273" s="120"/>
      <c r="N273" s="120"/>
      <c r="O273" s="120"/>
      <c r="P273" s="120"/>
      <c r="Q273" s="120"/>
      <c r="R273" s="120"/>
      <c r="S273" s="120"/>
      <c r="T273" s="120"/>
      <c r="U273" s="120" t="s">
        <v>138</v>
      </c>
      <c r="V273" s="120">
        <v>0</v>
      </c>
      <c r="W273" s="120"/>
      <c r="X273" s="120"/>
      <c r="Y273" s="120"/>
      <c r="Z273" s="120"/>
      <c r="AA273" s="120"/>
      <c r="AB273" s="120"/>
      <c r="AC273" s="120"/>
      <c r="AD273" s="120"/>
      <c r="AE273" s="120"/>
      <c r="AF273" s="120"/>
      <c r="AG273" s="120"/>
      <c r="AH273" s="120"/>
      <c r="AI273" s="120"/>
      <c r="AJ273" s="120"/>
      <c r="AK273" s="120"/>
      <c r="AL273" s="120"/>
      <c r="AM273" s="120"/>
      <c r="AN273" s="120"/>
      <c r="AO273" s="120"/>
      <c r="AP273" s="120"/>
      <c r="AQ273" s="120"/>
      <c r="AR273" s="120"/>
      <c r="AS273" s="120"/>
      <c r="AT273" s="120"/>
      <c r="AU273" s="120"/>
      <c r="AV273" s="120"/>
      <c r="AW273" s="120"/>
      <c r="AX273" s="120"/>
    </row>
    <row r="274" spans="1:50" outlineLevel="1">
      <c r="A274" s="121">
        <v>123</v>
      </c>
      <c r="B274" s="125" t="s">
        <v>511</v>
      </c>
      <c r="C274" s="154" t="s">
        <v>512</v>
      </c>
      <c r="D274" s="127" t="s">
        <v>173</v>
      </c>
      <c r="E274" s="130">
        <v>1.6020000000000001</v>
      </c>
      <c r="F274" s="133"/>
      <c r="G274" s="134">
        <f>ROUND(E274*F274,2)</f>
        <v>0</v>
      </c>
      <c r="H274" s="134">
        <v>1E-3</v>
      </c>
      <c r="I274" s="134">
        <f>ROUND(E274*H274,5)</f>
        <v>1.6000000000000001E-3</v>
      </c>
      <c r="J274" s="134">
        <v>6.2E-2</v>
      </c>
      <c r="K274" s="134">
        <f>ROUND(E274*J274,5)</f>
        <v>9.9320000000000006E-2</v>
      </c>
      <c r="L274" s="120"/>
      <c r="M274" s="120"/>
      <c r="N274" s="120"/>
      <c r="O274" s="120"/>
      <c r="P274" s="120"/>
      <c r="Q274" s="120"/>
      <c r="R274" s="120"/>
      <c r="S274" s="120"/>
      <c r="T274" s="120"/>
      <c r="U274" s="120" t="s">
        <v>136</v>
      </c>
      <c r="V274" s="120"/>
      <c r="W274" s="120"/>
      <c r="X274" s="120"/>
      <c r="Y274" s="120"/>
      <c r="Z274" s="120"/>
      <c r="AA274" s="120"/>
      <c r="AB274" s="120"/>
      <c r="AC274" s="120"/>
      <c r="AD274" s="120"/>
      <c r="AE274" s="120"/>
      <c r="AF274" s="120"/>
      <c r="AG274" s="120"/>
      <c r="AH274" s="120"/>
      <c r="AI274" s="120"/>
      <c r="AJ274" s="120"/>
      <c r="AK274" s="120"/>
      <c r="AL274" s="120"/>
      <c r="AM274" s="120"/>
      <c r="AN274" s="120"/>
      <c r="AO274" s="120"/>
      <c r="AP274" s="120"/>
      <c r="AQ274" s="120"/>
      <c r="AR274" s="120"/>
      <c r="AS274" s="120"/>
      <c r="AT274" s="120"/>
      <c r="AU274" s="120"/>
      <c r="AV274" s="120"/>
      <c r="AW274" s="120"/>
      <c r="AX274" s="120"/>
    </row>
    <row r="275" spans="1:50" outlineLevel="1">
      <c r="A275" s="121"/>
      <c r="B275" s="125"/>
      <c r="C275" s="155" t="s">
        <v>513</v>
      </c>
      <c r="D275" s="128"/>
      <c r="E275" s="131">
        <v>1.6020000000000001</v>
      </c>
      <c r="F275" s="134"/>
      <c r="G275" s="134"/>
      <c r="H275" s="134"/>
      <c r="I275" s="134"/>
      <c r="J275" s="134"/>
      <c r="K275" s="134"/>
      <c r="L275" s="120"/>
      <c r="M275" s="120"/>
      <c r="N275" s="120"/>
      <c r="O275" s="120"/>
      <c r="P275" s="120"/>
      <c r="Q275" s="120"/>
      <c r="R275" s="120"/>
      <c r="S275" s="120"/>
      <c r="T275" s="120"/>
      <c r="U275" s="120" t="s">
        <v>138</v>
      </c>
      <c r="V275" s="120">
        <v>0</v>
      </c>
      <c r="W275" s="120"/>
      <c r="X275" s="120"/>
      <c r="Y275" s="120"/>
      <c r="Z275" s="120"/>
      <c r="AA275" s="120"/>
      <c r="AB275" s="120"/>
      <c r="AC275" s="120"/>
      <c r="AD275" s="120"/>
      <c r="AE275" s="120"/>
      <c r="AF275" s="120"/>
      <c r="AG275" s="120"/>
      <c r="AH275" s="120"/>
      <c r="AI275" s="120"/>
      <c r="AJ275" s="120"/>
      <c r="AK275" s="120"/>
      <c r="AL275" s="120"/>
      <c r="AM275" s="120"/>
      <c r="AN275" s="120"/>
      <c r="AO275" s="120"/>
      <c r="AP275" s="120"/>
      <c r="AQ275" s="120"/>
      <c r="AR275" s="120"/>
      <c r="AS275" s="120"/>
      <c r="AT275" s="120"/>
      <c r="AU275" s="120"/>
      <c r="AV275" s="120"/>
      <c r="AW275" s="120"/>
      <c r="AX275" s="120"/>
    </row>
    <row r="276" spans="1:50" outlineLevel="1">
      <c r="A276" s="121">
        <v>124</v>
      </c>
      <c r="B276" s="125" t="s">
        <v>514</v>
      </c>
      <c r="C276" s="154" t="s">
        <v>515</v>
      </c>
      <c r="D276" s="127" t="s">
        <v>173</v>
      </c>
      <c r="E276" s="130">
        <v>8.0596999999999994</v>
      </c>
      <c r="F276" s="133"/>
      <c r="G276" s="134">
        <f>ROUND(E276*F276,2)</f>
        <v>0</v>
      </c>
      <c r="H276" s="134">
        <v>9.2000000000000003E-4</v>
      </c>
      <c r="I276" s="134">
        <f>ROUND(E276*H276,5)</f>
        <v>7.4099999999999999E-3</v>
      </c>
      <c r="J276" s="134">
        <v>5.3999999999999999E-2</v>
      </c>
      <c r="K276" s="134">
        <f>ROUND(E276*J276,5)</f>
        <v>0.43522</v>
      </c>
      <c r="L276" s="120"/>
      <c r="M276" s="120"/>
      <c r="N276" s="120"/>
      <c r="O276" s="120"/>
      <c r="P276" s="120"/>
      <c r="Q276" s="120"/>
      <c r="R276" s="120"/>
      <c r="S276" s="120"/>
      <c r="T276" s="120"/>
      <c r="U276" s="120" t="s">
        <v>136</v>
      </c>
      <c r="V276" s="120"/>
      <c r="W276" s="120"/>
      <c r="X276" s="120"/>
      <c r="Y276" s="120"/>
      <c r="Z276" s="120"/>
      <c r="AA276" s="120"/>
      <c r="AB276" s="120"/>
      <c r="AC276" s="120"/>
      <c r="AD276" s="120"/>
      <c r="AE276" s="120"/>
      <c r="AF276" s="120"/>
      <c r="AG276" s="120"/>
      <c r="AH276" s="120"/>
      <c r="AI276" s="120"/>
      <c r="AJ276" s="120"/>
      <c r="AK276" s="120"/>
      <c r="AL276" s="120"/>
      <c r="AM276" s="120"/>
      <c r="AN276" s="120"/>
      <c r="AO276" s="120"/>
      <c r="AP276" s="120"/>
      <c r="AQ276" s="120"/>
      <c r="AR276" s="120"/>
      <c r="AS276" s="120"/>
      <c r="AT276" s="120"/>
      <c r="AU276" s="120"/>
      <c r="AV276" s="120"/>
      <c r="AW276" s="120"/>
      <c r="AX276" s="120"/>
    </row>
    <row r="277" spans="1:50" outlineLevel="1">
      <c r="A277" s="121"/>
      <c r="B277" s="125"/>
      <c r="C277" s="155" t="s">
        <v>516</v>
      </c>
      <c r="D277" s="128"/>
      <c r="E277" s="131">
        <v>8.0596999999999994</v>
      </c>
      <c r="F277" s="134"/>
      <c r="G277" s="134"/>
      <c r="H277" s="134"/>
      <c r="I277" s="134"/>
      <c r="J277" s="134"/>
      <c r="K277" s="134"/>
      <c r="L277" s="120"/>
      <c r="M277" s="120"/>
      <c r="N277" s="120"/>
      <c r="O277" s="120"/>
      <c r="P277" s="120"/>
      <c r="Q277" s="120"/>
      <c r="R277" s="120"/>
      <c r="S277" s="120"/>
      <c r="T277" s="120"/>
      <c r="U277" s="120" t="s">
        <v>138</v>
      </c>
      <c r="V277" s="120">
        <v>0</v>
      </c>
      <c r="W277" s="120"/>
      <c r="X277" s="120"/>
      <c r="Y277" s="120"/>
      <c r="Z277" s="120"/>
      <c r="AA277" s="120"/>
      <c r="AB277" s="120"/>
      <c r="AC277" s="120"/>
      <c r="AD277" s="120"/>
      <c r="AE277" s="120"/>
      <c r="AF277" s="120"/>
      <c r="AG277" s="120"/>
      <c r="AH277" s="120"/>
      <c r="AI277" s="120"/>
      <c r="AJ277" s="120"/>
      <c r="AK277" s="120"/>
      <c r="AL277" s="120"/>
      <c r="AM277" s="120"/>
      <c r="AN277" s="120"/>
      <c r="AO277" s="120"/>
      <c r="AP277" s="120"/>
      <c r="AQ277" s="120"/>
      <c r="AR277" s="120"/>
      <c r="AS277" s="120"/>
      <c r="AT277" s="120"/>
      <c r="AU277" s="120"/>
      <c r="AV277" s="120"/>
      <c r="AW277" s="120"/>
      <c r="AX277" s="120"/>
    </row>
    <row r="278" spans="1:50" outlineLevel="1">
      <c r="A278" s="121">
        <v>125</v>
      </c>
      <c r="B278" s="125" t="s">
        <v>517</v>
      </c>
      <c r="C278" s="154" t="s">
        <v>518</v>
      </c>
      <c r="D278" s="127" t="s">
        <v>211</v>
      </c>
      <c r="E278" s="130">
        <v>1</v>
      </c>
      <c r="F278" s="133"/>
      <c r="G278" s="134">
        <f>ROUND(E278*F278,2)</f>
        <v>0</v>
      </c>
      <c r="H278" s="134">
        <v>0</v>
      </c>
      <c r="I278" s="134">
        <f>ROUND(E278*H278,5)</f>
        <v>0</v>
      </c>
      <c r="J278" s="134">
        <v>0</v>
      </c>
      <c r="K278" s="134">
        <f>ROUND(E278*J278,5)</f>
        <v>0</v>
      </c>
      <c r="L278" s="120"/>
      <c r="M278" s="120"/>
      <c r="N278" s="120"/>
      <c r="O278" s="120"/>
      <c r="P278" s="120"/>
      <c r="Q278" s="120"/>
      <c r="R278" s="120"/>
      <c r="S278" s="120"/>
      <c r="T278" s="120"/>
      <c r="U278" s="120" t="s">
        <v>136</v>
      </c>
      <c r="V278" s="120"/>
      <c r="W278" s="120"/>
      <c r="X278" s="120"/>
      <c r="Y278" s="120"/>
      <c r="Z278" s="120"/>
      <c r="AA278" s="120"/>
      <c r="AB278" s="120"/>
      <c r="AC278" s="120"/>
      <c r="AD278" s="120"/>
      <c r="AE278" s="120"/>
      <c r="AF278" s="120"/>
      <c r="AG278" s="120"/>
      <c r="AH278" s="120"/>
      <c r="AI278" s="120"/>
      <c r="AJ278" s="120"/>
      <c r="AK278" s="120"/>
      <c r="AL278" s="120"/>
      <c r="AM278" s="120"/>
      <c r="AN278" s="120"/>
      <c r="AO278" s="120"/>
      <c r="AP278" s="120"/>
      <c r="AQ278" s="120"/>
      <c r="AR278" s="120"/>
      <c r="AS278" s="120"/>
      <c r="AT278" s="120"/>
      <c r="AU278" s="120"/>
      <c r="AV278" s="120"/>
      <c r="AW278" s="120"/>
      <c r="AX278" s="120"/>
    </row>
    <row r="279" spans="1:50" outlineLevel="1">
      <c r="A279" s="121"/>
      <c r="B279" s="125"/>
      <c r="C279" s="155" t="s">
        <v>519</v>
      </c>
      <c r="D279" s="128"/>
      <c r="E279" s="131">
        <v>1</v>
      </c>
      <c r="F279" s="134"/>
      <c r="G279" s="134"/>
      <c r="H279" s="134"/>
      <c r="I279" s="134"/>
      <c r="J279" s="134"/>
      <c r="K279" s="134"/>
      <c r="L279" s="120"/>
      <c r="M279" s="120"/>
      <c r="N279" s="120"/>
      <c r="O279" s="120"/>
      <c r="P279" s="120"/>
      <c r="Q279" s="120"/>
      <c r="R279" s="120"/>
      <c r="S279" s="120"/>
      <c r="T279" s="120"/>
      <c r="U279" s="120" t="s">
        <v>138</v>
      </c>
      <c r="V279" s="120">
        <v>0</v>
      </c>
      <c r="W279" s="120"/>
      <c r="X279" s="120"/>
      <c r="Y279" s="120"/>
      <c r="Z279" s="120"/>
      <c r="AA279" s="120"/>
      <c r="AB279" s="120"/>
      <c r="AC279" s="120"/>
      <c r="AD279" s="120"/>
      <c r="AE279" s="120"/>
      <c r="AF279" s="120"/>
      <c r="AG279" s="120"/>
      <c r="AH279" s="120"/>
      <c r="AI279" s="120"/>
      <c r="AJ279" s="120"/>
      <c r="AK279" s="120"/>
      <c r="AL279" s="120"/>
      <c r="AM279" s="120"/>
      <c r="AN279" s="120"/>
      <c r="AO279" s="120"/>
      <c r="AP279" s="120"/>
      <c r="AQ279" s="120"/>
      <c r="AR279" s="120"/>
      <c r="AS279" s="120"/>
      <c r="AT279" s="120"/>
      <c r="AU279" s="120"/>
      <c r="AV279" s="120"/>
      <c r="AW279" s="120"/>
      <c r="AX279" s="120"/>
    </row>
    <row r="280" spans="1:50" outlineLevel="1">
      <c r="A280" s="121">
        <v>126</v>
      </c>
      <c r="B280" s="125" t="s">
        <v>520</v>
      </c>
      <c r="C280" s="154" t="s">
        <v>521</v>
      </c>
      <c r="D280" s="127" t="s">
        <v>173</v>
      </c>
      <c r="E280" s="130">
        <v>2.9104000000000001</v>
      </c>
      <c r="F280" s="133"/>
      <c r="G280" s="134">
        <f>ROUND(E280*F280,2)</f>
        <v>0</v>
      </c>
      <c r="H280" s="134">
        <v>1E-3</v>
      </c>
      <c r="I280" s="134">
        <f>ROUND(E280*H280,5)</f>
        <v>2.9099999999999998E-3</v>
      </c>
      <c r="J280" s="134">
        <v>6.7000000000000004E-2</v>
      </c>
      <c r="K280" s="134">
        <f>ROUND(E280*J280,5)</f>
        <v>0.19500000000000001</v>
      </c>
      <c r="L280" s="120"/>
      <c r="M280" s="120"/>
      <c r="N280" s="120"/>
      <c r="O280" s="120"/>
      <c r="P280" s="120"/>
      <c r="Q280" s="120"/>
      <c r="R280" s="120"/>
      <c r="S280" s="120"/>
      <c r="T280" s="120"/>
      <c r="U280" s="120" t="s">
        <v>136</v>
      </c>
      <c r="V280" s="120"/>
      <c r="W280" s="120"/>
      <c r="X280" s="120"/>
      <c r="Y280" s="120"/>
      <c r="Z280" s="120"/>
      <c r="AA280" s="120"/>
      <c r="AB280" s="120"/>
      <c r="AC280" s="120"/>
      <c r="AD280" s="120"/>
      <c r="AE280" s="120"/>
      <c r="AF280" s="120"/>
      <c r="AG280" s="120"/>
      <c r="AH280" s="120"/>
      <c r="AI280" s="120"/>
      <c r="AJ280" s="120"/>
      <c r="AK280" s="120"/>
      <c r="AL280" s="120"/>
      <c r="AM280" s="120"/>
      <c r="AN280" s="120"/>
      <c r="AO280" s="120"/>
      <c r="AP280" s="120"/>
      <c r="AQ280" s="120"/>
      <c r="AR280" s="120"/>
      <c r="AS280" s="120"/>
      <c r="AT280" s="120"/>
      <c r="AU280" s="120"/>
      <c r="AV280" s="120"/>
      <c r="AW280" s="120"/>
      <c r="AX280" s="120"/>
    </row>
    <row r="281" spans="1:50" outlineLevel="1">
      <c r="A281" s="121"/>
      <c r="B281" s="125"/>
      <c r="C281" s="155" t="s">
        <v>522</v>
      </c>
      <c r="D281" s="128"/>
      <c r="E281" s="131">
        <v>2.9104000000000001</v>
      </c>
      <c r="F281" s="134"/>
      <c r="G281" s="134"/>
      <c r="H281" s="134"/>
      <c r="I281" s="134"/>
      <c r="J281" s="134"/>
      <c r="K281" s="134"/>
      <c r="L281" s="120"/>
      <c r="M281" s="120"/>
      <c r="N281" s="120"/>
      <c r="O281" s="120"/>
      <c r="P281" s="120"/>
      <c r="Q281" s="120"/>
      <c r="R281" s="120"/>
      <c r="S281" s="120"/>
      <c r="T281" s="120"/>
      <c r="U281" s="120" t="s">
        <v>138</v>
      </c>
      <c r="V281" s="120">
        <v>0</v>
      </c>
      <c r="W281" s="120"/>
      <c r="X281" s="120"/>
      <c r="Y281" s="120"/>
      <c r="Z281" s="120"/>
      <c r="AA281" s="120"/>
      <c r="AB281" s="120"/>
      <c r="AC281" s="120"/>
      <c r="AD281" s="120"/>
      <c r="AE281" s="120"/>
      <c r="AF281" s="120"/>
      <c r="AG281" s="120"/>
      <c r="AH281" s="120"/>
      <c r="AI281" s="120"/>
      <c r="AJ281" s="120"/>
      <c r="AK281" s="120"/>
      <c r="AL281" s="120"/>
      <c r="AM281" s="120"/>
      <c r="AN281" s="120"/>
      <c r="AO281" s="120"/>
      <c r="AP281" s="120"/>
      <c r="AQ281" s="120"/>
      <c r="AR281" s="120"/>
      <c r="AS281" s="120"/>
      <c r="AT281" s="120"/>
      <c r="AU281" s="120"/>
      <c r="AV281" s="120"/>
      <c r="AW281" s="120"/>
      <c r="AX281" s="120"/>
    </row>
    <row r="282" spans="1:50" outlineLevel="1">
      <c r="A282" s="121">
        <v>127</v>
      </c>
      <c r="B282" s="125" t="s">
        <v>523</v>
      </c>
      <c r="C282" s="154" t="s">
        <v>524</v>
      </c>
      <c r="D282" s="127" t="s">
        <v>173</v>
      </c>
      <c r="E282" s="130">
        <v>6.26</v>
      </c>
      <c r="F282" s="133"/>
      <c r="G282" s="134">
        <f>ROUND(E282*F282,2)</f>
        <v>0</v>
      </c>
      <c r="H282" s="134">
        <v>0</v>
      </c>
      <c r="I282" s="134">
        <f>ROUND(E282*H282,5)</f>
        <v>0</v>
      </c>
      <c r="J282" s="134">
        <v>0.02</v>
      </c>
      <c r="K282" s="134">
        <f>ROUND(E282*J282,5)</f>
        <v>0.12520000000000001</v>
      </c>
      <c r="L282" s="120"/>
      <c r="M282" s="120"/>
      <c r="N282" s="120"/>
      <c r="O282" s="120"/>
      <c r="P282" s="120"/>
      <c r="Q282" s="120"/>
      <c r="R282" s="120"/>
      <c r="S282" s="120"/>
      <c r="T282" s="120"/>
      <c r="U282" s="120" t="s">
        <v>136</v>
      </c>
      <c r="V282" s="120"/>
      <c r="W282" s="120"/>
      <c r="X282" s="120"/>
      <c r="Y282" s="120"/>
      <c r="Z282" s="120"/>
      <c r="AA282" s="120"/>
      <c r="AB282" s="120"/>
      <c r="AC282" s="120"/>
      <c r="AD282" s="120"/>
      <c r="AE282" s="120"/>
      <c r="AF282" s="120"/>
      <c r="AG282" s="120"/>
      <c r="AH282" s="120"/>
      <c r="AI282" s="120"/>
      <c r="AJ282" s="120"/>
      <c r="AK282" s="120"/>
      <c r="AL282" s="120"/>
      <c r="AM282" s="120"/>
      <c r="AN282" s="120"/>
      <c r="AO282" s="120"/>
      <c r="AP282" s="120"/>
      <c r="AQ282" s="120"/>
      <c r="AR282" s="120"/>
      <c r="AS282" s="120"/>
      <c r="AT282" s="120"/>
      <c r="AU282" s="120"/>
      <c r="AV282" s="120"/>
      <c r="AW282" s="120"/>
      <c r="AX282" s="120"/>
    </row>
    <row r="283" spans="1:50" outlineLevel="1">
      <c r="A283" s="121"/>
      <c r="B283" s="125"/>
      <c r="C283" s="155" t="s">
        <v>525</v>
      </c>
      <c r="D283" s="128"/>
      <c r="E283" s="131">
        <v>6.26</v>
      </c>
      <c r="F283" s="134"/>
      <c r="G283" s="134"/>
      <c r="H283" s="134"/>
      <c r="I283" s="134"/>
      <c r="J283" s="134"/>
      <c r="K283" s="134"/>
      <c r="L283" s="120"/>
      <c r="M283" s="120"/>
      <c r="N283" s="120"/>
      <c r="O283" s="120"/>
      <c r="P283" s="120"/>
      <c r="Q283" s="120"/>
      <c r="R283" s="120"/>
      <c r="S283" s="120"/>
      <c r="T283" s="120"/>
      <c r="U283" s="120" t="s">
        <v>138</v>
      </c>
      <c r="V283" s="120">
        <v>0</v>
      </c>
      <c r="W283" s="120"/>
      <c r="X283" s="120"/>
      <c r="Y283" s="120"/>
      <c r="Z283" s="120"/>
      <c r="AA283" s="120"/>
      <c r="AB283" s="120"/>
      <c r="AC283" s="120"/>
      <c r="AD283" s="120"/>
      <c r="AE283" s="120"/>
      <c r="AF283" s="120"/>
      <c r="AG283" s="120"/>
      <c r="AH283" s="120"/>
      <c r="AI283" s="120"/>
      <c r="AJ283" s="120"/>
      <c r="AK283" s="120"/>
      <c r="AL283" s="120"/>
      <c r="AM283" s="120"/>
      <c r="AN283" s="120"/>
      <c r="AO283" s="120"/>
      <c r="AP283" s="120"/>
      <c r="AQ283" s="120"/>
      <c r="AR283" s="120"/>
      <c r="AS283" s="120"/>
      <c r="AT283" s="120"/>
      <c r="AU283" s="120"/>
      <c r="AV283" s="120"/>
      <c r="AW283" s="120"/>
      <c r="AX283" s="120"/>
    </row>
    <row r="284" spans="1:50" outlineLevel="1">
      <c r="A284" s="121">
        <v>128</v>
      </c>
      <c r="B284" s="125" t="s">
        <v>526</v>
      </c>
      <c r="C284" s="154" t="s">
        <v>527</v>
      </c>
      <c r="D284" s="127" t="s">
        <v>173</v>
      </c>
      <c r="E284" s="130">
        <v>6.26</v>
      </c>
      <c r="F284" s="133"/>
      <c r="G284" s="134">
        <f>ROUND(E284*F284,2)</f>
        <v>0</v>
      </c>
      <c r="H284" s="134">
        <v>0</v>
      </c>
      <c r="I284" s="134">
        <f>ROUND(E284*H284,5)</f>
        <v>0</v>
      </c>
      <c r="J284" s="134">
        <v>0.432</v>
      </c>
      <c r="K284" s="134">
        <f>ROUND(E284*J284,5)</f>
        <v>2.7043200000000001</v>
      </c>
      <c r="L284" s="120"/>
      <c r="M284" s="120"/>
      <c r="N284" s="120"/>
      <c r="O284" s="120"/>
      <c r="P284" s="120"/>
      <c r="Q284" s="120"/>
      <c r="R284" s="120"/>
      <c r="S284" s="120"/>
      <c r="T284" s="120"/>
      <c r="U284" s="120" t="s">
        <v>136</v>
      </c>
      <c r="V284" s="120"/>
      <c r="W284" s="120"/>
      <c r="X284" s="120"/>
      <c r="Y284" s="120"/>
      <c r="Z284" s="120"/>
      <c r="AA284" s="120"/>
      <c r="AB284" s="120"/>
      <c r="AC284" s="120"/>
      <c r="AD284" s="120"/>
      <c r="AE284" s="120"/>
      <c r="AF284" s="120"/>
      <c r="AG284" s="120"/>
      <c r="AH284" s="120"/>
      <c r="AI284" s="120"/>
      <c r="AJ284" s="120"/>
      <c r="AK284" s="120"/>
      <c r="AL284" s="120"/>
      <c r="AM284" s="120"/>
      <c r="AN284" s="120"/>
      <c r="AO284" s="120"/>
      <c r="AP284" s="120"/>
      <c r="AQ284" s="120"/>
      <c r="AR284" s="120"/>
      <c r="AS284" s="120"/>
      <c r="AT284" s="120"/>
      <c r="AU284" s="120"/>
      <c r="AV284" s="120"/>
      <c r="AW284" s="120"/>
      <c r="AX284" s="120"/>
    </row>
    <row r="285" spans="1:50" outlineLevel="1">
      <c r="A285" s="121"/>
      <c r="B285" s="125"/>
      <c r="C285" s="155" t="s">
        <v>525</v>
      </c>
      <c r="D285" s="128"/>
      <c r="E285" s="131">
        <v>6.26</v>
      </c>
      <c r="F285" s="134"/>
      <c r="G285" s="134"/>
      <c r="H285" s="134"/>
      <c r="I285" s="134"/>
      <c r="J285" s="134"/>
      <c r="K285" s="134"/>
      <c r="L285" s="120"/>
      <c r="M285" s="120"/>
      <c r="N285" s="120"/>
      <c r="O285" s="120"/>
      <c r="P285" s="120"/>
      <c r="Q285" s="120"/>
      <c r="R285" s="120"/>
      <c r="S285" s="120"/>
      <c r="T285" s="120"/>
      <c r="U285" s="120" t="s">
        <v>138</v>
      </c>
      <c r="V285" s="120">
        <v>0</v>
      </c>
      <c r="W285" s="120"/>
      <c r="X285" s="120"/>
      <c r="Y285" s="120"/>
      <c r="Z285" s="120"/>
      <c r="AA285" s="120"/>
      <c r="AB285" s="120"/>
      <c r="AC285" s="120"/>
      <c r="AD285" s="120"/>
      <c r="AE285" s="120"/>
      <c r="AF285" s="120"/>
      <c r="AG285" s="120"/>
      <c r="AH285" s="120"/>
      <c r="AI285" s="120"/>
      <c r="AJ285" s="120"/>
      <c r="AK285" s="120"/>
      <c r="AL285" s="120"/>
      <c r="AM285" s="120"/>
      <c r="AN285" s="120"/>
      <c r="AO285" s="120"/>
      <c r="AP285" s="120"/>
      <c r="AQ285" s="120"/>
      <c r="AR285" s="120"/>
      <c r="AS285" s="120"/>
      <c r="AT285" s="120"/>
      <c r="AU285" s="120"/>
      <c r="AV285" s="120"/>
      <c r="AW285" s="120"/>
      <c r="AX285" s="120"/>
    </row>
    <row r="286" spans="1:50" outlineLevel="1">
      <c r="A286" s="121">
        <v>129</v>
      </c>
      <c r="B286" s="125" t="s">
        <v>528</v>
      </c>
      <c r="C286" s="154" t="s">
        <v>529</v>
      </c>
      <c r="D286" s="127" t="s">
        <v>135</v>
      </c>
      <c r="E286" s="130">
        <v>2.1951999999999998</v>
      </c>
      <c r="F286" s="133"/>
      <c r="G286" s="134">
        <f>ROUND(E286*F286,2)</f>
        <v>0</v>
      </c>
      <c r="H286" s="134">
        <v>0</v>
      </c>
      <c r="I286" s="134">
        <f>ROUND(E286*H286,5)</f>
        <v>0</v>
      </c>
      <c r="J286" s="134">
        <v>2</v>
      </c>
      <c r="K286" s="134">
        <f>ROUND(E286*J286,5)</f>
        <v>4.3903999999999996</v>
      </c>
      <c r="L286" s="120"/>
      <c r="M286" s="120"/>
      <c r="N286" s="120"/>
      <c r="O286" s="120"/>
      <c r="P286" s="120"/>
      <c r="Q286" s="120"/>
      <c r="R286" s="120"/>
      <c r="S286" s="120"/>
      <c r="T286" s="120"/>
      <c r="U286" s="120" t="s">
        <v>136</v>
      </c>
      <c r="V286" s="120"/>
      <c r="W286" s="120"/>
      <c r="X286" s="120"/>
      <c r="Y286" s="120"/>
      <c r="Z286" s="120"/>
      <c r="AA286" s="120"/>
      <c r="AB286" s="120"/>
      <c r="AC286" s="120"/>
      <c r="AD286" s="120"/>
      <c r="AE286" s="120"/>
      <c r="AF286" s="120"/>
      <c r="AG286" s="120"/>
      <c r="AH286" s="120"/>
      <c r="AI286" s="120"/>
      <c r="AJ286" s="120"/>
      <c r="AK286" s="120"/>
      <c r="AL286" s="120"/>
      <c r="AM286" s="120"/>
      <c r="AN286" s="120"/>
      <c r="AO286" s="120"/>
      <c r="AP286" s="120"/>
      <c r="AQ286" s="120"/>
      <c r="AR286" s="120"/>
      <c r="AS286" s="120"/>
      <c r="AT286" s="120"/>
      <c r="AU286" s="120"/>
      <c r="AV286" s="120"/>
      <c r="AW286" s="120"/>
      <c r="AX286" s="120"/>
    </row>
    <row r="287" spans="1:50" outlineLevel="1">
      <c r="A287" s="121"/>
      <c r="B287" s="125"/>
      <c r="C287" s="155" t="s">
        <v>530</v>
      </c>
      <c r="D287" s="128"/>
      <c r="E287" s="131">
        <v>2.1951999999999998</v>
      </c>
      <c r="F287" s="134"/>
      <c r="G287" s="134"/>
      <c r="H287" s="134"/>
      <c r="I287" s="134"/>
      <c r="J287" s="134"/>
      <c r="K287" s="134"/>
      <c r="L287" s="120"/>
      <c r="M287" s="120"/>
      <c r="N287" s="120"/>
      <c r="O287" s="120"/>
      <c r="P287" s="120"/>
      <c r="Q287" s="120"/>
      <c r="R287" s="120"/>
      <c r="S287" s="120"/>
      <c r="T287" s="120"/>
      <c r="U287" s="120" t="s">
        <v>138</v>
      </c>
      <c r="V287" s="120">
        <v>0</v>
      </c>
      <c r="W287" s="120"/>
      <c r="X287" s="120"/>
      <c r="Y287" s="120"/>
      <c r="Z287" s="120"/>
      <c r="AA287" s="120"/>
      <c r="AB287" s="120"/>
      <c r="AC287" s="120"/>
      <c r="AD287" s="120"/>
      <c r="AE287" s="120"/>
      <c r="AF287" s="120"/>
      <c r="AG287" s="120"/>
      <c r="AH287" s="120"/>
      <c r="AI287" s="120"/>
      <c r="AJ287" s="120"/>
      <c r="AK287" s="120"/>
      <c r="AL287" s="120"/>
      <c r="AM287" s="120"/>
      <c r="AN287" s="120"/>
      <c r="AO287" s="120"/>
      <c r="AP287" s="120"/>
      <c r="AQ287" s="120"/>
      <c r="AR287" s="120"/>
      <c r="AS287" s="120"/>
      <c r="AT287" s="120"/>
      <c r="AU287" s="120"/>
      <c r="AV287" s="120"/>
      <c r="AW287" s="120"/>
      <c r="AX287" s="120"/>
    </row>
    <row r="288" spans="1:50" outlineLevel="1">
      <c r="A288" s="121">
        <v>130</v>
      </c>
      <c r="B288" s="125" t="s">
        <v>531</v>
      </c>
      <c r="C288" s="154" t="s">
        <v>532</v>
      </c>
      <c r="D288" s="127" t="s">
        <v>173</v>
      </c>
      <c r="E288" s="130">
        <v>8.1999999999999993</v>
      </c>
      <c r="F288" s="133"/>
      <c r="G288" s="134">
        <f>ROUND(E288*F288,2)</f>
        <v>0</v>
      </c>
      <c r="H288" s="134">
        <v>0</v>
      </c>
      <c r="I288" s="134">
        <f>ROUND(E288*H288,5)</f>
        <v>0</v>
      </c>
      <c r="J288" s="134">
        <v>5.8999999999999997E-2</v>
      </c>
      <c r="K288" s="134">
        <f>ROUND(E288*J288,5)</f>
        <v>0.48380000000000001</v>
      </c>
      <c r="L288" s="120"/>
      <c r="M288" s="120"/>
      <c r="N288" s="120"/>
      <c r="O288" s="120"/>
      <c r="P288" s="120"/>
      <c r="Q288" s="120"/>
      <c r="R288" s="120"/>
      <c r="S288" s="120"/>
      <c r="T288" s="120"/>
      <c r="U288" s="120" t="s">
        <v>136</v>
      </c>
      <c r="V288" s="120"/>
      <c r="W288" s="120"/>
      <c r="X288" s="120"/>
      <c r="Y288" s="120"/>
      <c r="Z288" s="120"/>
      <c r="AA288" s="120"/>
      <c r="AB288" s="120"/>
      <c r="AC288" s="120"/>
      <c r="AD288" s="120"/>
      <c r="AE288" s="120"/>
      <c r="AF288" s="120"/>
      <c r="AG288" s="120"/>
      <c r="AH288" s="120"/>
      <c r="AI288" s="120"/>
      <c r="AJ288" s="120"/>
      <c r="AK288" s="120"/>
      <c r="AL288" s="120"/>
      <c r="AM288" s="120"/>
      <c r="AN288" s="120"/>
      <c r="AO288" s="120"/>
      <c r="AP288" s="120"/>
      <c r="AQ288" s="120"/>
      <c r="AR288" s="120"/>
      <c r="AS288" s="120"/>
      <c r="AT288" s="120"/>
      <c r="AU288" s="120"/>
      <c r="AV288" s="120"/>
      <c r="AW288" s="120"/>
      <c r="AX288" s="120"/>
    </row>
    <row r="289" spans="1:50" outlineLevel="1">
      <c r="A289" s="121"/>
      <c r="B289" s="125"/>
      <c r="C289" s="155" t="s">
        <v>533</v>
      </c>
      <c r="D289" s="128"/>
      <c r="E289" s="131">
        <v>8.1999999999999993</v>
      </c>
      <c r="F289" s="134"/>
      <c r="G289" s="134"/>
      <c r="H289" s="134"/>
      <c r="I289" s="134"/>
      <c r="J289" s="134"/>
      <c r="K289" s="134"/>
      <c r="L289" s="120"/>
      <c r="M289" s="120"/>
      <c r="N289" s="120"/>
      <c r="O289" s="120"/>
      <c r="P289" s="120"/>
      <c r="Q289" s="120"/>
      <c r="R289" s="120"/>
      <c r="S289" s="120"/>
      <c r="T289" s="120"/>
      <c r="U289" s="120" t="s">
        <v>138</v>
      </c>
      <c r="V289" s="120">
        <v>0</v>
      </c>
      <c r="W289" s="120"/>
      <c r="X289" s="120"/>
      <c r="Y289" s="120"/>
      <c r="Z289" s="120"/>
      <c r="AA289" s="120"/>
      <c r="AB289" s="120"/>
      <c r="AC289" s="120"/>
      <c r="AD289" s="120"/>
      <c r="AE289" s="120"/>
      <c r="AF289" s="120"/>
      <c r="AG289" s="120"/>
      <c r="AH289" s="120"/>
      <c r="AI289" s="120"/>
      <c r="AJ289" s="120"/>
      <c r="AK289" s="120"/>
      <c r="AL289" s="120"/>
      <c r="AM289" s="120"/>
      <c r="AN289" s="120"/>
      <c r="AO289" s="120"/>
      <c r="AP289" s="120"/>
      <c r="AQ289" s="120"/>
      <c r="AR289" s="120"/>
      <c r="AS289" s="120"/>
      <c r="AT289" s="120"/>
      <c r="AU289" s="120"/>
      <c r="AV289" s="120"/>
      <c r="AW289" s="120"/>
      <c r="AX289" s="120"/>
    </row>
    <row r="290" spans="1:50" outlineLevel="1">
      <c r="A290" s="121">
        <v>131</v>
      </c>
      <c r="B290" s="125" t="s">
        <v>534</v>
      </c>
      <c r="C290" s="154" t="s">
        <v>535</v>
      </c>
      <c r="D290" s="127" t="s">
        <v>173</v>
      </c>
      <c r="E290" s="130">
        <v>1.28</v>
      </c>
      <c r="F290" s="133"/>
      <c r="G290" s="134">
        <f>ROUND(E290*F290,2)</f>
        <v>0</v>
      </c>
      <c r="H290" s="134">
        <v>0</v>
      </c>
      <c r="I290" s="134">
        <f>ROUND(E290*H290,5)</f>
        <v>0</v>
      </c>
      <c r="J290" s="134">
        <v>2.1000000000000001E-2</v>
      </c>
      <c r="K290" s="134">
        <f>ROUND(E290*J290,5)</f>
        <v>2.6880000000000001E-2</v>
      </c>
      <c r="L290" s="120"/>
      <c r="M290" s="120"/>
      <c r="N290" s="120"/>
      <c r="O290" s="120"/>
      <c r="P290" s="120"/>
      <c r="Q290" s="120"/>
      <c r="R290" s="120"/>
      <c r="S290" s="120"/>
      <c r="T290" s="120"/>
      <c r="U290" s="120" t="s">
        <v>136</v>
      </c>
      <c r="V290" s="120"/>
      <c r="W290" s="120"/>
      <c r="X290" s="120"/>
      <c r="Y290" s="120"/>
      <c r="Z290" s="120"/>
      <c r="AA290" s="120"/>
      <c r="AB290" s="120"/>
      <c r="AC290" s="120"/>
      <c r="AD290" s="120"/>
      <c r="AE290" s="120"/>
      <c r="AF290" s="120"/>
      <c r="AG290" s="120"/>
      <c r="AH290" s="120"/>
      <c r="AI290" s="120"/>
      <c r="AJ290" s="120"/>
      <c r="AK290" s="120"/>
      <c r="AL290" s="120"/>
      <c r="AM290" s="120"/>
      <c r="AN290" s="120"/>
      <c r="AO290" s="120"/>
      <c r="AP290" s="120"/>
      <c r="AQ290" s="120"/>
      <c r="AR290" s="120"/>
      <c r="AS290" s="120"/>
      <c r="AT290" s="120"/>
      <c r="AU290" s="120"/>
      <c r="AV290" s="120"/>
      <c r="AW290" s="120"/>
      <c r="AX290" s="120"/>
    </row>
    <row r="291" spans="1:50" outlineLevel="1">
      <c r="A291" s="121"/>
      <c r="B291" s="125"/>
      <c r="C291" s="155" t="s">
        <v>536</v>
      </c>
      <c r="D291" s="128"/>
      <c r="E291" s="131">
        <v>1.28</v>
      </c>
      <c r="F291" s="134"/>
      <c r="G291" s="134"/>
      <c r="H291" s="134"/>
      <c r="I291" s="134"/>
      <c r="J291" s="134"/>
      <c r="K291" s="134"/>
      <c r="L291" s="120"/>
      <c r="M291" s="120"/>
      <c r="N291" s="120"/>
      <c r="O291" s="120"/>
      <c r="P291" s="120"/>
      <c r="Q291" s="120"/>
      <c r="R291" s="120"/>
      <c r="S291" s="120"/>
      <c r="T291" s="120"/>
      <c r="U291" s="120" t="s">
        <v>138</v>
      </c>
      <c r="V291" s="120">
        <v>0</v>
      </c>
      <c r="W291" s="120"/>
      <c r="X291" s="120"/>
      <c r="Y291" s="120"/>
      <c r="Z291" s="120"/>
      <c r="AA291" s="120"/>
      <c r="AB291" s="120"/>
      <c r="AC291" s="120"/>
      <c r="AD291" s="120"/>
      <c r="AE291" s="120"/>
      <c r="AF291" s="120"/>
      <c r="AG291" s="120"/>
      <c r="AH291" s="120"/>
      <c r="AI291" s="120"/>
      <c r="AJ291" s="120"/>
      <c r="AK291" s="120"/>
      <c r="AL291" s="120"/>
      <c r="AM291" s="120"/>
      <c r="AN291" s="120"/>
      <c r="AO291" s="120"/>
      <c r="AP291" s="120"/>
      <c r="AQ291" s="120"/>
      <c r="AR291" s="120"/>
      <c r="AS291" s="120"/>
      <c r="AT291" s="120"/>
      <c r="AU291" s="120"/>
      <c r="AV291" s="120"/>
      <c r="AW291" s="120"/>
      <c r="AX291" s="120"/>
    </row>
    <row r="292" spans="1:50" outlineLevel="1">
      <c r="A292" s="121">
        <v>132</v>
      </c>
      <c r="B292" s="125" t="s">
        <v>537</v>
      </c>
      <c r="C292" s="154" t="s">
        <v>538</v>
      </c>
      <c r="D292" s="127" t="s">
        <v>211</v>
      </c>
      <c r="E292" s="130">
        <v>1</v>
      </c>
      <c r="F292" s="133"/>
      <c r="G292" s="134">
        <f>ROUND(E292*F292,2)</f>
        <v>0</v>
      </c>
      <c r="H292" s="134">
        <v>0</v>
      </c>
      <c r="I292" s="134">
        <f>ROUND(E292*H292,5)</f>
        <v>0</v>
      </c>
      <c r="J292" s="134">
        <v>0</v>
      </c>
      <c r="K292" s="134">
        <f>ROUND(E292*J292,5)</f>
        <v>0</v>
      </c>
      <c r="L292" s="120"/>
      <c r="M292" s="120"/>
      <c r="N292" s="120"/>
      <c r="O292" s="120"/>
      <c r="P292" s="120"/>
      <c r="Q292" s="120"/>
      <c r="R292" s="120"/>
      <c r="S292" s="120"/>
      <c r="T292" s="120"/>
      <c r="U292" s="120" t="s">
        <v>136</v>
      </c>
      <c r="V292" s="120"/>
      <c r="W292" s="120"/>
      <c r="X292" s="120"/>
      <c r="Y292" s="120"/>
      <c r="Z292" s="120"/>
      <c r="AA292" s="120"/>
      <c r="AB292" s="120"/>
      <c r="AC292" s="120"/>
      <c r="AD292" s="120"/>
      <c r="AE292" s="120"/>
      <c r="AF292" s="120"/>
      <c r="AG292" s="120"/>
      <c r="AH292" s="120"/>
      <c r="AI292" s="120"/>
      <c r="AJ292" s="120"/>
      <c r="AK292" s="120"/>
      <c r="AL292" s="120"/>
      <c r="AM292" s="120"/>
      <c r="AN292" s="120"/>
      <c r="AO292" s="120"/>
      <c r="AP292" s="120"/>
      <c r="AQ292" s="120"/>
      <c r="AR292" s="120"/>
      <c r="AS292" s="120"/>
      <c r="AT292" s="120"/>
      <c r="AU292" s="120"/>
      <c r="AV292" s="120"/>
      <c r="AW292" s="120"/>
      <c r="AX292" s="120"/>
    </row>
    <row r="293" spans="1:50" outlineLevel="1">
      <c r="A293" s="121"/>
      <c r="B293" s="125"/>
      <c r="C293" s="155" t="s">
        <v>539</v>
      </c>
      <c r="D293" s="128"/>
      <c r="E293" s="131">
        <v>1</v>
      </c>
      <c r="F293" s="134"/>
      <c r="G293" s="134"/>
      <c r="H293" s="134"/>
      <c r="I293" s="134"/>
      <c r="J293" s="134"/>
      <c r="K293" s="134"/>
      <c r="L293" s="120"/>
      <c r="M293" s="120"/>
      <c r="N293" s="120"/>
      <c r="O293" s="120"/>
      <c r="P293" s="120"/>
      <c r="Q293" s="120"/>
      <c r="R293" s="120"/>
      <c r="S293" s="120"/>
      <c r="T293" s="120"/>
      <c r="U293" s="120" t="s">
        <v>138</v>
      </c>
      <c r="V293" s="120">
        <v>0</v>
      </c>
      <c r="W293" s="120"/>
      <c r="X293" s="120"/>
      <c r="Y293" s="120"/>
      <c r="Z293" s="120"/>
      <c r="AA293" s="120"/>
      <c r="AB293" s="120"/>
      <c r="AC293" s="120"/>
      <c r="AD293" s="120"/>
      <c r="AE293" s="120"/>
      <c r="AF293" s="120"/>
      <c r="AG293" s="120"/>
      <c r="AH293" s="120"/>
      <c r="AI293" s="120"/>
      <c r="AJ293" s="120"/>
      <c r="AK293" s="120"/>
      <c r="AL293" s="120"/>
      <c r="AM293" s="120"/>
      <c r="AN293" s="120"/>
      <c r="AO293" s="120"/>
      <c r="AP293" s="120"/>
      <c r="AQ293" s="120"/>
      <c r="AR293" s="120"/>
      <c r="AS293" s="120"/>
      <c r="AT293" s="120"/>
      <c r="AU293" s="120"/>
      <c r="AV293" s="120"/>
      <c r="AW293" s="120"/>
      <c r="AX293" s="120"/>
    </row>
    <row r="294" spans="1:50">
      <c r="A294" s="122" t="s">
        <v>131</v>
      </c>
      <c r="B294" s="126" t="s">
        <v>77</v>
      </c>
      <c r="C294" s="156" t="s">
        <v>78</v>
      </c>
      <c r="D294" s="129"/>
      <c r="E294" s="132"/>
      <c r="F294" s="135"/>
      <c r="G294" s="135">
        <f>SUM(G295:G315)</f>
        <v>0</v>
      </c>
      <c r="H294" s="135"/>
      <c r="I294" s="135">
        <f>SUM(I295:I315)</f>
        <v>5.9800000000000001E-3</v>
      </c>
      <c r="J294" s="135"/>
      <c r="K294" s="135">
        <f>SUM(K295:K315)</f>
        <v>2.2815300000000001</v>
      </c>
      <c r="U294" t="s">
        <v>132</v>
      </c>
    </row>
    <row r="295" spans="1:50" outlineLevel="1">
      <c r="A295" s="121">
        <v>133</v>
      </c>
      <c r="B295" s="125" t="s">
        <v>540</v>
      </c>
      <c r="C295" s="154" t="s">
        <v>541</v>
      </c>
      <c r="D295" s="127" t="s">
        <v>173</v>
      </c>
      <c r="E295" s="130">
        <v>0.84799999999999998</v>
      </c>
      <c r="F295" s="133"/>
      <c r="G295" s="134">
        <f>ROUND(E295*F295,2)</f>
        <v>0</v>
      </c>
      <c r="H295" s="134">
        <v>0</v>
      </c>
      <c r="I295" s="134">
        <f>ROUND(E295*H295,5)</f>
        <v>0</v>
      </c>
      <c r="J295" s="134">
        <v>8.8999999999999996E-2</v>
      </c>
      <c r="K295" s="134">
        <f>ROUND(E295*J295,5)</f>
        <v>7.5469999999999995E-2</v>
      </c>
      <c r="L295" s="120"/>
      <c r="M295" s="120"/>
      <c r="N295" s="120"/>
      <c r="O295" s="120"/>
      <c r="P295" s="120"/>
      <c r="Q295" s="120"/>
      <c r="R295" s="120"/>
      <c r="S295" s="120"/>
      <c r="T295" s="120"/>
      <c r="U295" s="120" t="s">
        <v>136</v>
      </c>
      <c r="V295" s="120"/>
      <c r="W295" s="120"/>
      <c r="X295" s="120"/>
      <c r="Y295" s="120"/>
      <c r="Z295" s="120"/>
      <c r="AA295" s="120"/>
      <c r="AB295" s="120"/>
      <c r="AC295" s="120"/>
      <c r="AD295" s="120"/>
      <c r="AE295" s="120"/>
      <c r="AF295" s="120"/>
      <c r="AG295" s="120"/>
      <c r="AH295" s="120"/>
      <c r="AI295" s="120"/>
      <c r="AJ295" s="120"/>
      <c r="AK295" s="120"/>
      <c r="AL295" s="120"/>
      <c r="AM295" s="120"/>
      <c r="AN295" s="120"/>
      <c r="AO295" s="120"/>
      <c r="AP295" s="120"/>
      <c r="AQ295" s="120"/>
      <c r="AR295" s="120"/>
      <c r="AS295" s="120"/>
      <c r="AT295" s="120"/>
      <c r="AU295" s="120"/>
      <c r="AV295" s="120"/>
      <c r="AW295" s="120"/>
      <c r="AX295" s="120"/>
    </row>
    <row r="296" spans="1:50" outlineLevel="1">
      <c r="A296" s="121"/>
      <c r="B296" s="125"/>
      <c r="C296" s="155" t="s">
        <v>542</v>
      </c>
      <c r="D296" s="128"/>
      <c r="E296" s="131">
        <v>0.84799999999999998</v>
      </c>
      <c r="F296" s="134"/>
      <c r="G296" s="134"/>
      <c r="H296" s="134"/>
      <c r="I296" s="134"/>
      <c r="J296" s="134"/>
      <c r="K296" s="134"/>
      <c r="L296" s="120"/>
      <c r="M296" s="120"/>
      <c r="N296" s="120"/>
      <c r="O296" s="120"/>
      <c r="P296" s="120"/>
      <c r="Q296" s="120"/>
      <c r="R296" s="120"/>
      <c r="S296" s="120"/>
      <c r="T296" s="120"/>
      <c r="U296" s="120" t="s">
        <v>138</v>
      </c>
      <c r="V296" s="120">
        <v>0</v>
      </c>
      <c r="W296" s="120"/>
      <c r="X296" s="120"/>
      <c r="Y296" s="120"/>
      <c r="Z296" s="120"/>
      <c r="AA296" s="120"/>
      <c r="AB296" s="120"/>
      <c r="AC296" s="120"/>
      <c r="AD296" s="120"/>
      <c r="AE296" s="120"/>
      <c r="AF296" s="120"/>
      <c r="AG296" s="120"/>
      <c r="AH296" s="120"/>
      <c r="AI296" s="120"/>
      <c r="AJ296" s="120"/>
      <c r="AK296" s="120"/>
      <c r="AL296" s="120"/>
      <c r="AM296" s="120"/>
      <c r="AN296" s="120"/>
      <c r="AO296" s="120"/>
      <c r="AP296" s="120"/>
      <c r="AQ296" s="120"/>
      <c r="AR296" s="120"/>
      <c r="AS296" s="120"/>
      <c r="AT296" s="120"/>
      <c r="AU296" s="120"/>
      <c r="AV296" s="120"/>
      <c r="AW296" s="120"/>
      <c r="AX296" s="120"/>
    </row>
    <row r="297" spans="1:50" outlineLevel="1">
      <c r="A297" s="121">
        <v>134</v>
      </c>
      <c r="B297" s="125" t="s">
        <v>543</v>
      </c>
      <c r="C297" s="154" t="s">
        <v>544</v>
      </c>
      <c r="D297" s="127" t="s">
        <v>135</v>
      </c>
      <c r="E297" s="130">
        <v>0.37840000000000001</v>
      </c>
      <c r="F297" s="133"/>
      <c r="G297" s="134">
        <f>ROUND(E297*F297,2)</f>
        <v>0</v>
      </c>
      <c r="H297" s="134">
        <v>1.82E-3</v>
      </c>
      <c r="I297" s="134">
        <f>ROUND(E297*H297,5)</f>
        <v>6.8999999999999997E-4</v>
      </c>
      <c r="J297" s="134">
        <v>1.8</v>
      </c>
      <c r="K297" s="134">
        <f>ROUND(E297*J297,5)</f>
        <v>0.68111999999999995</v>
      </c>
      <c r="L297" s="120"/>
      <c r="M297" s="120"/>
      <c r="N297" s="120"/>
      <c r="O297" s="120"/>
      <c r="P297" s="120"/>
      <c r="Q297" s="120"/>
      <c r="R297" s="120"/>
      <c r="S297" s="120"/>
      <c r="T297" s="120"/>
      <c r="U297" s="120" t="s">
        <v>136</v>
      </c>
      <c r="V297" s="120"/>
      <c r="W297" s="120"/>
      <c r="X297" s="120"/>
      <c r="Y297" s="120"/>
      <c r="Z297" s="120"/>
      <c r="AA297" s="120"/>
      <c r="AB297" s="120"/>
      <c r="AC297" s="120"/>
      <c r="AD297" s="120"/>
      <c r="AE297" s="120"/>
      <c r="AF297" s="120"/>
      <c r="AG297" s="120"/>
      <c r="AH297" s="120"/>
      <c r="AI297" s="120"/>
      <c r="AJ297" s="120"/>
      <c r="AK297" s="120"/>
      <c r="AL297" s="120"/>
      <c r="AM297" s="120"/>
      <c r="AN297" s="120"/>
      <c r="AO297" s="120"/>
      <c r="AP297" s="120"/>
      <c r="AQ297" s="120"/>
      <c r="AR297" s="120"/>
      <c r="AS297" s="120"/>
      <c r="AT297" s="120"/>
      <c r="AU297" s="120"/>
      <c r="AV297" s="120"/>
      <c r="AW297" s="120"/>
      <c r="AX297" s="120"/>
    </row>
    <row r="298" spans="1:50" outlineLevel="1">
      <c r="A298" s="121"/>
      <c r="B298" s="125"/>
      <c r="C298" s="155" t="s">
        <v>545</v>
      </c>
      <c r="D298" s="128"/>
      <c r="E298" s="131">
        <v>0.37840000000000001</v>
      </c>
      <c r="F298" s="134"/>
      <c r="G298" s="134"/>
      <c r="H298" s="134"/>
      <c r="I298" s="134"/>
      <c r="J298" s="134"/>
      <c r="K298" s="134"/>
      <c r="L298" s="120"/>
      <c r="M298" s="120"/>
      <c r="N298" s="120"/>
      <c r="O298" s="120"/>
      <c r="P298" s="120"/>
      <c r="Q298" s="120"/>
      <c r="R298" s="120"/>
      <c r="S298" s="120"/>
      <c r="T298" s="120"/>
      <c r="U298" s="120" t="s">
        <v>138</v>
      </c>
      <c r="V298" s="120">
        <v>0</v>
      </c>
      <c r="W298" s="120"/>
      <c r="X298" s="120"/>
      <c r="Y298" s="120"/>
      <c r="Z298" s="120"/>
      <c r="AA298" s="120"/>
      <c r="AB298" s="120"/>
      <c r="AC298" s="120"/>
      <c r="AD298" s="120"/>
      <c r="AE298" s="120"/>
      <c r="AF298" s="120"/>
      <c r="AG298" s="120"/>
      <c r="AH298" s="120"/>
      <c r="AI298" s="120"/>
      <c r="AJ298" s="120"/>
      <c r="AK298" s="120"/>
      <c r="AL298" s="120"/>
      <c r="AM298" s="120"/>
      <c r="AN298" s="120"/>
      <c r="AO298" s="120"/>
      <c r="AP298" s="120"/>
      <c r="AQ298" s="120"/>
      <c r="AR298" s="120"/>
      <c r="AS298" s="120"/>
      <c r="AT298" s="120"/>
      <c r="AU298" s="120"/>
      <c r="AV298" s="120"/>
      <c r="AW298" s="120"/>
      <c r="AX298" s="120"/>
    </row>
    <row r="299" spans="1:50" outlineLevel="1">
      <c r="A299" s="121">
        <v>135</v>
      </c>
      <c r="B299" s="125" t="s">
        <v>546</v>
      </c>
      <c r="C299" s="154" t="s">
        <v>547</v>
      </c>
      <c r="D299" s="127" t="s">
        <v>211</v>
      </c>
      <c r="E299" s="130">
        <v>8</v>
      </c>
      <c r="F299" s="133"/>
      <c r="G299" s="134">
        <f>ROUND(E299*F299,2)</f>
        <v>0</v>
      </c>
      <c r="H299" s="134">
        <v>0</v>
      </c>
      <c r="I299" s="134">
        <f>ROUND(E299*H299,5)</f>
        <v>0</v>
      </c>
      <c r="J299" s="134">
        <v>1E-3</v>
      </c>
      <c r="K299" s="134">
        <f>ROUND(E299*J299,5)</f>
        <v>8.0000000000000002E-3</v>
      </c>
      <c r="L299" s="120"/>
      <c r="M299" s="120"/>
      <c r="N299" s="120"/>
      <c r="O299" s="120"/>
      <c r="P299" s="120"/>
      <c r="Q299" s="120"/>
      <c r="R299" s="120"/>
      <c r="S299" s="120"/>
      <c r="T299" s="120"/>
      <c r="U299" s="120" t="s">
        <v>136</v>
      </c>
      <c r="V299" s="120"/>
      <c r="W299" s="120"/>
      <c r="X299" s="120"/>
      <c r="Y299" s="120"/>
      <c r="Z299" s="120"/>
      <c r="AA299" s="120"/>
      <c r="AB299" s="120"/>
      <c r="AC299" s="120"/>
      <c r="AD299" s="120"/>
      <c r="AE299" s="120"/>
      <c r="AF299" s="120"/>
      <c r="AG299" s="120"/>
      <c r="AH299" s="120"/>
      <c r="AI299" s="120"/>
      <c r="AJ299" s="120"/>
      <c r="AK299" s="120"/>
      <c r="AL299" s="120"/>
      <c r="AM299" s="120"/>
      <c r="AN299" s="120"/>
      <c r="AO299" s="120"/>
      <c r="AP299" s="120"/>
      <c r="AQ299" s="120"/>
      <c r="AR299" s="120"/>
      <c r="AS299" s="120"/>
      <c r="AT299" s="120"/>
      <c r="AU299" s="120"/>
      <c r="AV299" s="120"/>
      <c r="AW299" s="120"/>
      <c r="AX299" s="120"/>
    </row>
    <row r="300" spans="1:50" outlineLevel="1">
      <c r="A300" s="121"/>
      <c r="B300" s="125"/>
      <c r="C300" s="155" t="s">
        <v>548</v>
      </c>
      <c r="D300" s="128"/>
      <c r="E300" s="131">
        <v>4</v>
      </c>
      <c r="F300" s="134"/>
      <c r="G300" s="134"/>
      <c r="H300" s="134"/>
      <c r="I300" s="134"/>
      <c r="J300" s="134"/>
      <c r="K300" s="134"/>
      <c r="L300" s="120"/>
      <c r="M300" s="120"/>
      <c r="N300" s="120"/>
      <c r="O300" s="120"/>
      <c r="P300" s="120"/>
      <c r="Q300" s="120"/>
      <c r="R300" s="120"/>
      <c r="S300" s="120"/>
      <c r="T300" s="120"/>
      <c r="U300" s="120" t="s">
        <v>138</v>
      </c>
      <c r="V300" s="120">
        <v>0</v>
      </c>
      <c r="W300" s="120"/>
      <c r="X300" s="120"/>
      <c r="Y300" s="120"/>
      <c r="Z300" s="120"/>
      <c r="AA300" s="120"/>
      <c r="AB300" s="120"/>
      <c r="AC300" s="120"/>
      <c r="AD300" s="120"/>
      <c r="AE300" s="120"/>
      <c r="AF300" s="120"/>
      <c r="AG300" s="120"/>
      <c r="AH300" s="120"/>
      <c r="AI300" s="120"/>
      <c r="AJ300" s="120"/>
      <c r="AK300" s="120"/>
      <c r="AL300" s="120"/>
      <c r="AM300" s="120"/>
      <c r="AN300" s="120"/>
      <c r="AO300" s="120"/>
      <c r="AP300" s="120"/>
      <c r="AQ300" s="120"/>
      <c r="AR300" s="120"/>
      <c r="AS300" s="120"/>
      <c r="AT300" s="120"/>
      <c r="AU300" s="120"/>
      <c r="AV300" s="120"/>
      <c r="AW300" s="120"/>
      <c r="AX300" s="120"/>
    </row>
    <row r="301" spans="1:50" outlineLevel="1">
      <c r="A301" s="121"/>
      <c r="B301" s="125"/>
      <c r="C301" s="155" t="s">
        <v>549</v>
      </c>
      <c r="D301" s="128"/>
      <c r="E301" s="131">
        <v>4</v>
      </c>
      <c r="F301" s="134"/>
      <c r="G301" s="134"/>
      <c r="H301" s="134"/>
      <c r="I301" s="134"/>
      <c r="J301" s="134"/>
      <c r="K301" s="134"/>
      <c r="L301" s="120"/>
      <c r="M301" s="120"/>
      <c r="N301" s="120"/>
      <c r="O301" s="120"/>
      <c r="P301" s="120"/>
      <c r="Q301" s="120"/>
      <c r="R301" s="120"/>
      <c r="S301" s="120"/>
      <c r="T301" s="120"/>
      <c r="U301" s="120" t="s">
        <v>138</v>
      </c>
      <c r="V301" s="120">
        <v>0</v>
      </c>
      <c r="W301" s="120"/>
      <c r="X301" s="120"/>
      <c r="Y301" s="120"/>
      <c r="Z301" s="120"/>
      <c r="AA301" s="120"/>
      <c r="AB301" s="120"/>
      <c r="AC301" s="120"/>
      <c r="AD301" s="120"/>
      <c r="AE301" s="120"/>
      <c r="AF301" s="120"/>
      <c r="AG301" s="120"/>
      <c r="AH301" s="120"/>
      <c r="AI301" s="120"/>
      <c r="AJ301" s="120"/>
      <c r="AK301" s="120"/>
      <c r="AL301" s="120"/>
      <c r="AM301" s="120"/>
      <c r="AN301" s="120"/>
      <c r="AO301" s="120"/>
      <c r="AP301" s="120"/>
      <c r="AQ301" s="120"/>
      <c r="AR301" s="120"/>
      <c r="AS301" s="120"/>
      <c r="AT301" s="120"/>
      <c r="AU301" s="120"/>
      <c r="AV301" s="120"/>
      <c r="AW301" s="120"/>
      <c r="AX301" s="120"/>
    </row>
    <row r="302" spans="1:50" outlineLevel="1">
      <c r="A302" s="121">
        <v>136</v>
      </c>
      <c r="B302" s="125" t="s">
        <v>550</v>
      </c>
      <c r="C302" s="154" t="s">
        <v>551</v>
      </c>
      <c r="D302" s="127" t="s">
        <v>211</v>
      </c>
      <c r="E302" s="130">
        <v>11</v>
      </c>
      <c r="F302" s="133"/>
      <c r="G302" s="134">
        <f>ROUND(E302*F302,2)</f>
        <v>0</v>
      </c>
      <c r="H302" s="134">
        <v>3.4000000000000002E-4</v>
      </c>
      <c r="I302" s="134">
        <f>ROUND(E302*H302,5)</f>
        <v>3.7399999999999998E-3</v>
      </c>
      <c r="J302" s="134">
        <v>3.1E-2</v>
      </c>
      <c r="K302" s="134">
        <f>ROUND(E302*J302,5)</f>
        <v>0.34100000000000003</v>
      </c>
      <c r="L302" s="120"/>
      <c r="M302" s="120"/>
      <c r="N302" s="120"/>
      <c r="O302" s="120"/>
      <c r="P302" s="120"/>
      <c r="Q302" s="120"/>
      <c r="R302" s="120"/>
      <c r="S302" s="120"/>
      <c r="T302" s="120"/>
      <c r="U302" s="120" t="s">
        <v>136</v>
      </c>
      <c r="V302" s="120"/>
      <c r="W302" s="120"/>
      <c r="X302" s="120"/>
      <c r="Y302" s="120"/>
      <c r="Z302" s="120"/>
      <c r="AA302" s="120"/>
      <c r="AB302" s="120"/>
      <c r="AC302" s="120"/>
      <c r="AD302" s="120"/>
      <c r="AE302" s="120"/>
      <c r="AF302" s="120"/>
      <c r="AG302" s="120"/>
      <c r="AH302" s="120"/>
      <c r="AI302" s="120"/>
      <c r="AJ302" s="120"/>
      <c r="AK302" s="120"/>
      <c r="AL302" s="120"/>
      <c r="AM302" s="120"/>
      <c r="AN302" s="120"/>
      <c r="AO302" s="120"/>
      <c r="AP302" s="120"/>
      <c r="AQ302" s="120"/>
      <c r="AR302" s="120"/>
      <c r="AS302" s="120"/>
      <c r="AT302" s="120"/>
      <c r="AU302" s="120"/>
      <c r="AV302" s="120"/>
      <c r="AW302" s="120"/>
      <c r="AX302" s="120"/>
    </row>
    <row r="303" spans="1:50" outlineLevel="1">
      <c r="A303" s="121"/>
      <c r="B303" s="125"/>
      <c r="C303" s="155" t="s">
        <v>548</v>
      </c>
      <c r="D303" s="128"/>
      <c r="E303" s="131">
        <v>4</v>
      </c>
      <c r="F303" s="134"/>
      <c r="G303" s="134"/>
      <c r="H303" s="134"/>
      <c r="I303" s="134"/>
      <c r="J303" s="134"/>
      <c r="K303" s="134"/>
      <c r="L303" s="120"/>
      <c r="M303" s="120"/>
      <c r="N303" s="120"/>
      <c r="O303" s="120"/>
      <c r="P303" s="120"/>
      <c r="Q303" s="120"/>
      <c r="R303" s="120"/>
      <c r="S303" s="120"/>
      <c r="T303" s="120"/>
      <c r="U303" s="120" t="s">
        <v>138</v>
      </c>
      <c r="V303" s="120">
        <v>0</v>
      </c>
      <c r="W303" s="120"/>
      <c r="X303" s="120"/>
      <c r="Y303" s="120"/>
      <c r="Z303" s="120"/>
      <c r="AA303" s="120"/>
      <c r="AB303" s="120"/>
      <c r="AC303" s="120"/>
      <c r="AD303" s="120"/>
      <c r="AE303" s="120"/>
      <c r="AF303" s="120"/>
      <c r="AG303" s="120"/>
      <c r="AH303" s="120"/>
      <c r="AI303" s="120"/>
      <c r="AJ303" s="120"/>
      <c r="AK303" s="120"/>
      <c r="AL303" s="120"/>
      <c r="AM303" s="120"/>
      <c r="AN303" s="120"/>
      <c r="AO303" s="120"/>
      <c r="AP303" s="120"/>
      <c r="AQ303" s="120"/>
      <c r="AR303" s="120"/>
      <c r="AS303" s="120"/>
      <c r="AT303" s="120"/>
      <c r="AU303" s="120"/>
      <c r="AV303" s="120"/>
      <c r="AW303" s="120"/>
      <c r="AX303" s="120"/>
    </row>
    <row r="304" spans="1:50" outlineLevel="1">
      <c r="A304" s="121"/>
      <c r="B304" s="125"/>
      <c r="C304" s="155" t="s">
        <v>552</v>
      </c>
      <c r="D304" s="128"/>
      <c r="E304" s="131">
        <v>7</v>
      </c>
      <c r="F304" s="134"/>
      <c r="G304" s="134"/>
      <c r="H304" s="134"/>
      <c r="I304" s="134"/>
      <c r="J304" s="134"/>
      <c r="K304" s="134"/>
      <c r="L304" s="120"/>
      <c r="M304" s="120"/>
      <c r="N304" s="120"/>
      <c r="O304" s="120"/>
      <c r="P304" s="120"/>
      <c r="Q304" s="120"/>
      <c r="R304" s="120"/>
      <c r="S304" s="120"/>
      <c r="T304" s="120"/>
      <c r="U304" s="120" t="s">
        <v>138</v>
      </c>
      <c r="V304" s="120">
        <v>0</v>
      </c>
      <c r="W304" s="120"/>
      <c r="X304" s="120"/>
      <c r="Y304" s="120"/>
      <c r="Z304" s="120"/>
      <c r="AA304" s="120"/>
      <c r="AB304" s="120"/>
      <c r="AC304" s="120"/>
      <c r="AD304" s="120"/>
      <c r="AE304" s="120"/>
      <c r="AF304" s="120"/>
      <c r="AG304" s="120"/>
      <c r="AH304" s="120"/>
      <c r="AI304" s="120"/>
      <c r="AJ304" s="120"/>
      <c r="AK304" s="120"/>
      <c r="AL304" s="120"/>
      <c r="AM304" s="120"/>
      <c r="AN304" s="120"/>
      <c r="AO304" s="120"/>
      <c r="AP304" s="120"/>
      <c r="AQ304" s="120"/>
      <c r="AR304" s="120"/>
      <c r="AS304" s="120"/>
      <c r="AT304" s="120"/>
      <c r="AU304" s="120"/>
      <c r="AV304" s="120"/>
      <c r="AW304" s="120"/>
      <c r="AX304" s="120"/>
    </row>
    <row r="305" spans="1:50" outlineLevel="1">
      <c r="A305" s="121">
        <v>137</v>
      </c>
      <c r="B305" s="125" t="s">
        <v>553</v>
      </c>
      <c r="C305" s="154" t="s">
        <v>554</v>
      </c>
      <c r="D305" s="127" t="s">
        <v>211</v>
      </c>
      <c r="E305" s="130">
        <v>2</v>
      </c>
      <c r="F305" s="133"/>
      <c r="G305" s="134">
        <f>ROUND(E305*F305,2)</f>
        <v>0</v>
      </c>
      <c r="H305" s="134">
        <v>3.4000000000000002E-4</v>
      </c>
      <c r="I305" s="134">
        <f>ROUND(E305*H305,5)</f>
        <v>6.8000000000000005E-4</v>
      </c>
      <c r="J305" s="134">
        <v>8.5999999999999993E-2</v>
      </c>
      <c r="K305" s="134">
        <f>ROUND(E305*J305,5)</f>
        <v>0.17199999999999999</v>
      </c>
      <c r="L305" s="120"/>
      <c r="M305" s="120"/>
      <c r="N305" s="120"/>
      <c r="O305" s="120"/>
      <c r="P305" s="120"/>
      <c r="Q305" s="120"/>
      <c r="R305" s="120"/>
      <c r="S305" s="120"/>
      <c r="T305" s="120"/>
      <c r="U305" s="120" t="s">
        <v>136</v>
      </c>
      <c r="V305" s="120"/>
      <c r="W305" s="120"/>
      <c r="X305" s="120"/>
      <c r="Y305" s="120"/>
      <c r="Z305" s="120"/>
      <c r="AA305" s="120"/>
      <c r="AB305" s="120"/>
      <c r="AC305" s="120"/>
      <c r="AD305" s="120"/>
      <c r="AE305" s="120"/>
      <c r="AF305" s="120"/>
      <c r="AG305" s="120"/>
      <c r="AH305" s="120"/>
      <c r="AI305" s="120"/>
      <c r="AJ305" s="120"/>
      <c r="AK305" s="120"/>
      <c r="AL305" s="120"/>
      <c r="AM305" s="120"/>
      <c r="AN305" s="120"/>
      <c r="AO305" s="120"/>
      <c r="AP305" s="120"/>
      <c r="AQ305" s="120"/>
      <c r="AR305" s="120"/>
      <c r="AS305" s="120"/>
      <c r="AT305" s="120"/>
      <c r="AU305" s="120"/>
      <c r="AV305" s="120"/>
      <c r="AW305" s="120"/>
      <c r="AX305" s="120"/>
    </row>
    <row r="306" spans="1:50" outlineLevel="1">
      <c r="A306" s="121"/>
      <c r="B306" s="125"/>
      <c r="C306" s="155" t="s">
        <v>555</v>
      </c>
      <c r="D306" s="128"/>
      <c r="E306" s="131">
        <v>2</v>
      </c>
      <c r="F306" s="134"/>
      <c r="G306" s="134"/>
      <c r="H306" s="134"/>
      <c r="I306" s="134"/>
      <c r="J306" s="134"/>
      <c r="K306" s="134"/>
      <c r="L306" s="120"/>
      <c r="M306" s="120"/>
      <c r="N306" s="120"/>
      <c r="O306" s="120"/>
      <c r="P306" s="120"/>
      <c r="Q306" s="120"/>
      <c r="R306" s="120"/>
      <c r="S306" s="120"/>
      <c r="T306" s="120"/>
      <c r="U306" s="120" t="s">
        <v>138</v>
      </c>
      <c r="V306" s="120">
        <v>0</v>
      </c>
      <c r="W306" s="120"/>
      <c r="X306" s="120"/>
      <c r="Y306" s="120"/>
      <c r="Z306" s="120"/>
      <c r="AA306" s="120"/>
      <c r="AB306" s="120"/>
      <c r="AC306" s="120"/>
      <c r="AD306" s="120"/>
      <c r="AE306" s="120"/>
      <c r="AF306" s="120"/>
      <c r="AG306" s="120"/>
      <c r="AH306" s="120"/>
      <c r="AI306" s="120"/>
      <c r="AJ306" s="120"/>
      <c r="AK306" s="120"/>
      <c r="AL306" s="120"/>
      <c r="AM306" s="120"/>
      <c r="AN306" s="120"/>
      <c r="AO306" s="120"/>
      <c r="AP306" s="120"/>
      <c r="AQ306" s="120"/>
      <c r="AR306" s="120"/>
      <c r="AS306" s="120"/>
      <c r="AT306" s="120"/>
      <c r="AU306" s="120"/>
      <c r="AV306" s="120"/>
      <c r="AW306" s="120"/>
      <c r="AX306" s="120"/>
    </row>
    <row r="307" spans="1:50" outlineLevel="1">
      <c r="A307" s="121">
        <v>138</v>
      </c>
      <c r="B307" s="125" t="s">
        <v>556</v>
      </c>
      <c r="C307" s="154" t="s">
        <v>557</v>
      </c>
      <c r="D307" s="127" t="s">
        <v>135</v>
      </c>
      <c r="E307" s="130">
        <v>0.47889599999999999</v>
      </c>
      <c r="F307" s="133"/>
      <c r="G307" s="134">
        <f>ROUND(E307*F307,2)</f>
        <v>0</v>
      </c>
      <c r="H307" s="134">
        <v>1.82E-3</v>
      </c>
      <c r="I307" s="134">
        <f>ROUND(E307*H307,5)</f>
        <v>8.7000000000000001E-4</v>
      </c>
      <c r="J307" s="134">
        <v>1.5</v>
      </c>
      <c r="K307" s="134">
        <f>ROUND(E307*J307,5)</f>
        <v>0.71833999999999998</v>
      </c>
      <c r="L307" s="120"/>
      <c r="M307" s="120"/>
      <c r="N307" s="120"/>
      <c r="O307" s="120"/>
      <c r="P307" s="120"/>
      <c r="Q307" s="120"/>
      <c r="R307" s="120"/>
      <c r="S307" s="120"/>
      <c r="T307" s="120"/>
      <c r="U307" s="120" t="s">
        <v>136</v>
      </c>
      <c r="V307" s="120"/>
      <c r="W307" s="120"/>
      <c r="X307" s="120"/>
      <c r="Y307" s="120"/>
      <c r="Z307" s="120"/>
      <c r="AA307" s="120"/>
      <c r="AB307" s="120"/>
      <c r="AC307" s="120"/>
      <c r="AD307" s="120"/>
      <c r="AE307" s="120"/>
      <c r="AF307" s="120"/>
      <c r="AG307" s="120"/>
      <c r="AH307" s="120"/>
      <c r="AI307" s="120"/>
      <c r="AJ307" s="120"/>
      <c r="AK307" s="120"/>
      <c r="AL307" s="120"/>
      <c r="AM307" s="120"/>
      <c r="AN307" s="120"/>
      <c r="AO307" s="120"/>
      <c r="AP307" s="120"/>
      <c r="AQ307" s="120"/>
      <c r="AR307" s="120"/>
      <c r="AS307" s="120"/>
      <c r="AT307" s="120"/>
      <c r="AU307" s="120"/>
      <c r="AV307" s="120"/>
      <c r="AW307" s="120"/>
      <c r="AX307" s="120"/>
    </row>
    <row r="308" spans="1:50" outlineLevel="1">
      <c r="A308" s="121"/>
      <c r="B308" s="125"/>
      <c r="C308" s="155" t="s">
        <v>558</v>
      </c>
      <c r="D308" s="128"/>
      <c r="E308" s="131">
        <v>0.33844800000000003</v>
      </c>
      <c r="F308" s="134"/>
      <c r="G308" s="134"/>
      <c r="H308" s="134"/>
      <c r="I308" s="134"/>
      <c r="J308" s="134"/>
      <c r="K308" s="134"/>
      <c r="L308" s="120"/>
      <c r="M308" s="120"/>
      <c r="N308" s="120"/>
      <c r="O308" s="120"/>
      <c r="P308" s="120"/>
      <c r="Q308" s="120"/>
      <c r="R308" s="120"/>
      <c r="S308" s="120"/>
      <c r="T308" s="120"/>
      <c r="U308" s="120" t="s">
        <v>138</v>
      </c>
      <c r="V308" s="120">
        <v>0</v>
      </c>
      <c r="W308" s="120"/>
      <c r="X308" s="120"/>
      <c r="Y308" s="120"/>
      <c r="Z308" s="120"/>
      <c r="AA308" s="120"/>
      <c r="AB308" s="120"/>
      <c r="AC308" s="120"/>
      <c r="AD308" s="120"/>
      <c r="AE308" s="120"/>
      <c r="AF308" s="120"/>
      <c r="AG308" s="120"/>
      <c r="AH308" s="120"/>
      <c r="AI308" s="120"/>
      <c r="AJ308" s="120"/>
      <c r="AK308" s="120"/>
      <c r="AL308" s="120"/>
      <c r="AM308" s="120"/>
      <c r="AN308" s="120"/>
      <c r="AO308" s="120"/>
      <c r="AP308" s="120"/>
      <c r="AQ308" s="120"/>
      <c r="AR308" s="120"/>
      <c r="AS308" s="120"/>
      <c r="AT308" s="120"/>
      <c r="AU308" s="120"/>
      <c r="AV308" s="120"/>
      <c r="AW308" s="120"/>
      <c r="AX308" s="120"/>
    </row>
    <row r="309" spans="1:50" outlineLevel="1">
      <c r="A309" s="121"/>
      <c r="B309" s="125"/>
      <c r="C309" s="155" t="s">
        <v>559</v>
      </c>
      <c r="D309" s="128"/>
      <c r="E309" s="131">
        <v>0.14044799999999999</v>
      </c>
      <c r="F309" s="134"/>
      <c r="G309" s="134"/>
      <c r="H309" s="134"/>
      <c r="I309" s="134"/>
      <c r="J309" s="134"/>
      <c r="K309" s="134"/>
      <c r="L309" s="120"/>
      <c r="M309" s="120"/>
      <c r="N309" s="120"/>
      <c r="O309" s="120"/>
      <c r="P309" s="120"/>
      <c r="Q309" s="120"/>
      <c r="R309" s="120"/>
      <c r="S309" s="120"/>
      <c r="T309" s="120"/>
      <c r="U309" s="120" t="s">
        <v>138</v>
      </c>
      <c r="V309" s="120">
        <v>0</v>
      </c>
      <c r="W309" s="120"/>
      <c r="X309" s="120"/>
      <c r="Y309" s="120"/>
      <c r="Z309" s="120"/>
      <c r="AA309" s="120"/>
      <c r="AB309" s="120"/>
      <c r="AC309" s="120"/>
      <c r="AD309" s="120"/>
      <c r="AE309" s="120"/>
      <c r="AF309" s="120"/>
      <c r="AG309" s="120"/>
      <c r="AH309" s="120"/>
      <c r="AI309" s="120"/>
      <c r="AJ309" s="120"/>
      <c r="AK309" s="120"/>
      <c r="AL309" s="120"/>
      <c r="AM309" s="120"/>
      <c r="AN309" s="120"/>
      <c r="AO309" s="120"/>
      <c r="AP309" s="120"/>
      <c r="AQ309" s="120"/>
      <c r="AR309" s="120"/>
      <c r="AS309" s="120"/>
      <c r="AT309" s="120"/>
      <c r="AU309" s="120"/>
      <c r="AV309" s="120"/>
      <c r="AW309" s="120"/>
      <c r="AX309" s="120"/>
    </row>
    <row r="310" spans="1:50" outlineLevel="1">
      <c r="A310" s="121">
        <v>139</v>
      </c>
      <c r="B310" s="125" t="s">
        <v>560</v>
      </c>
      <c r="C310" s="154" t="s">
        <v>561</v>
      </c>
      <c r="D310" s="127" t="s">
        <v>197</v>
      </c>
      <c r="E310" s="130">
        <v>6.8</v>
      </c>
      <c r="F310" s="133"/>
      <c r="G310" s="134">
        <f>ROUND(E310*F310,2)</f>
        <v>0</v>
      </c>
      <c r="H310" s="134">
        <v>0</v>
      </c>
      <c r="I310" s="134">
        <f>ROUND(E310*H310,5)</f>
        <v>0</v>
      </c>
      <c r="J310" s="134">
        <v>4.2000000000000003E-2</v>
      </c>
      <c r="K310" s="134">
        <f>ROUND(E310*J310,5)</f>
        <v>0.28560000000000002</v>
      </c>
      <c r="L310" s="120"/>
      <c r="M310" s="120"/>
      <c r="N310" s="120"/>
      <c r="O310" s="120"/>
      <c r="P310" s="120"/>
      <c r="Q310" s="120"/>
      <c r="R310" s="120"/>
      <c r="S310" s="120"/>
      <c r="T310" s="120"/>
      <c r="U310" s="120" t="s">
        <v>136</v>
      </c>
      <c r="V310" s="120"/>
      <c r="W310" s="120"/>
      <c r="X310" s="120"/>
      <c r="Y310" s="120"/>
      <c r="Z310" s="120"/>
      <c r="AA310" s="120"/>
      <c r="AB310" s="120"/>
      <c r="AC310" s="120"/>
      <c r="AD310" s="120"/>
      <c r="AE310" s="120"/>
      <c r="AF310" s="120"/>
      <c r="AG310" s="120"/>
      <c r="AH310" s="120"/>
      <c r="AI310" s="120"/>
      <c r="AJ310" s="120"/>
      <c r="AK310" s="120"/>
      <c r="AL310" s="120"/>
      <c r="AM310" s="120"/>
      <c r="AN310" s="120"/>
      <c r="AO310" s="120"/>
      <c r="AP310" s="120"/>
      <c r="AQ310" s="120"/>
      <c r="AR310" s="120"/>
      <c r="AS310" s="120"/>
      <c r="AT310" s="120"/>
      <c r="AU310" s="120"/>
      <c r="AV310" s="120"/>
      <c r="AW310" s="120"/>
      <c r="AX310" s="120"/>
    </row>
    <row r="311" spans="1:50" outlineLevel="1">
      <c r="A311" s="121"/>
      <c r="B311" s="125"/>
      <c r="C311" s="155" t="s">
        <v>562</v>
      </c>
      <c r="D311" s="128"/>
      <c r="E311" s="131">
        <v>6.8</v>
      </c>
      <c r="F311" s="134"/>
      <c r="G311" s="134"/>
      <c r="H311" s="134"/>
      <c r="I311" s="134"/>
      <c r="J311" s="134"/>
      <c r="K311" s="134"/>
      <c r="L311" s="120"/>
      <c r="M311" s="120"/>
      <c r="N311" s="120"/>
      <c r="O311" s="120"/>
      <c r="P311" s="120"/>
      <c r="Q311" s="120"/>
      <c r="R311" s="120"/>
      <c r="S311" s="120"/>
      <c r="T311" s="120"/>
      <c r="U311" s="120" t="s">
        <v>138</v>
      </c>
      <c r="V311" s="120">
        <v>0</v>
      </c>
      <c r="W311" s="120"/>
      <c r="X311" s="120"/>
      <c r="Y311" s="120"/>
      <c r="Z311" s="120"/>
      <c r="AA311" s="120"/>
      <c r="AB311" s="120"/>
      <c r="AC311" s="120"/>
      <c r="AD311" s="120"/>
      <c r="AE311" s="120"/>
      <c r="AF311" s="120"/>
      <c r="AG311" s="120"/>
      <c r="AH311" s="120"/>
      <c r="AI311" s="120"/>
      <c r="AJ311" s="120"/>
      <c r="AK311" s="120"/>
      <c r="AL311" s="120"/>
      <c r="AM311" s="120"/>
      <c r="AN311" s="120"/>
      <c r="AO311" s="120"/>
      <c r="AP311" s="120"/>
      <c r="AQ311" s="120"/>
      <c r="AR311" s="120"/>
      <c r="AS311" s="120"/>
      <c r="AT311" s="120"/>
      <c r="AU311" s="120"/>
      <c r="AV311" s="120"/>
      <c r="AW311" s="120"/>
      <c r="AX311" s="120"/>
    </row>
    <row r="312" spans="1:50" outlineLevel="1">
      <c r="A312" s="121">
        <v>140</v>
      </c>
      <c r="B312" s="125" t="s">
        <v>563</v>
      </c>
      <c r="C312" s="154" t="s">
        <v>564</v>
      </c>
      <c r="D312" s="127" t="s">
        <v>255</v>
      </c>
      <c r="E312" s="130">
        <v>10.74</v>
      </c>
      <c r="F312" s="133"/>
      <c r="G312" s="134">
        <f>ROUND(E312*F312,2)</f>
        <v>0</v>
      </c>
      <c r="H312" s="134">
        <v>0</v>
      </c>
      <c r="I312" s="134">
        <f>ROUND(E312*H312,5)</f>
        <v>0</v>
      </c>
      <c r="J312" s="134">
        <v>0</v>
      </c>
      <c r="K312" s="134">
        <f>ROUND(E312*J312,5)</f>
        <v>0</v>
      </c>
      <c r="L312" s="120"/>
      <c r="M312" s="120"/>
      <c r="N312" s="120"/>
      <c r="O312" s="120"/>
      <c r="P312" s="120"/>
      <c r="Q312" s="120"/>
      <c r="R312" s="120"/>
      <c r="S312" s="120"/>
      <c r="T312" s="120"/>
      <c r="U312" s="120" t="s">
        <v>136</v>
      </c>
      <c r="V312" s="120"/>
      <c r="W312" s="120"/>
      <c r="X312" s="120"/>
      <c r="Y312" s="120"/>
      <c r="Z312" s="120"/>
      <c r="AA312" s="120"/>
      <c r="AB312" s="120"/>
      <c r="AC312" s="120"/>
      <c r="AD312" s="120"/>
      <c r="AE312" s="120"/>
      <c r="AF312" s="120"/>
      <c r="AG312" s="120"/>
      <c r="AH312" s="120"/>
      <c r="AI312" s="120"/>
      <c r="AJ312" s="120"/>
      <c r="AK312" s="120"/>
      <c r="AL312" s="120"/>
      <c r="AM312" s="120"/>
      <c r="AN312" s="120"/>
      <c r="AO312" s="120"/>
      <c r="AP312" s="120"/>
      <c r="AQ312" s="120"/>
      <c r="AR312" s="120"/>
      <c r="AS312" s="120"/>
      <c r="AT312" s="120"/>
      <c r="AU312" s="120"/>
      <c r="AV312" s="120"/>
      <c r="AW312" s="120"/>
      <c r="AX312" s="120"/>
    </row>
    <row r="313" spans="1:50" outlineLevel="1">
      <c r="A313" s="121">
        <v>141</v>
      </c>
      <c r="B313" s="125" t="s">
        <v>565</v>
      </c>
      <c r="C313" s="154" t="s">
        <v>566</v>
      </c>
      <c r="D313" s="127" t="s">
        <v>255</v>
      </c>
      <c r="E313" s="130">
        <v>107.4</v>
      </c>
      <c r="F313" s="133"/>
      <c r="G313" s="134">
        <f>ROUND(E313*F313,2)</f>
        <v>0</v>
      </c>
      <c r="H313" s="134">
        <v>0</v>
      </c>
      <c r="I313" s="134">
        <f>ROUND(E313*H313,5)</f>
        <v>0</v>
      </c>
      <c r="J313" s="134">
        <v>0</v>
      </c>
      <c r="K313" s="134">
        <f>ROUND(E313*J313,5)</f>
        <v>0</v>
      </c>
      <c r="L313" s="120"/>
      <c r="M313" s="120"/>
      <c r="N313" s="120"/>
      <c r="O313" s="120"/>
      <c r="P313" s="120"/>
      <c r="Q313" s="120"/>
      <c r="R313" s="120"/>
      <c r="S313" s="120"/>
      <c r="T313" s="120"/>
      <c r="U313" s="120" t="s">
        <v>136</v>
      </c>
      <c r="V313" s="120"/>
      <c r="W313" s="120"/>
      <c r="X313" s="120"/>
      <c r="Y313" s="120"/>
      <c r="Z313" s="120"/>
      <c r="AA313" s="120"/>
      <c r="AB313" s="120"/>
      <c r="AC313" s="120"/>
      <c r="AD313" s="120"/>
      <c r="AE313" s="120"/>
      <c r="AF313" s="120"/>
      <c r="AG313" s="120"/>
      <c r="AH313" s="120"/>
      <c r="AI313" s="120"/>
      <c r="AJ313" s="120"/>
      <c r="AK313" s="120"/>
      <c r="AL313" s="120"/>
      <c r="AM313" s="120"/>
      <c r="AN313" s="120"/>
      <c r="AO313" s="120"/>
      <c r="AP313" s="120"/>
      <c r="AQ313" s="120"/>
      <c r="AR313" s="120"/>
      <c r="AS313" s="120"/>
      <c r="AT313" s="120"/>
      <c r="AU313" s="120"/>
      <c r="AV313" s="120"/>
      <c r="AW313" s="120"/>
      <c r="AX313" s="120"/>
    </row>
    <row r="314" spans="1:50" outlineLevel="1">
      <c r="A314" s="121">
        <v>142</v>
      </c>
      <c r="B314" s="125" t="s">
        <v>567</v>
      </c>
      <c r="C314" s="154" t="s">
        <v>568</v>
      </c>
      <c r="D314" s="127" t="s">
        <v>255</v>
      </c>
      <c r="E314" s="130">
        <v>10.74</v>
      </c>
      <c r="F314" s="133"/>
      <c r="G314" s="134">
        <f>ROUND(E314*F314,2)</f>
        <v>0</v>
      </c>
      <c r="H314" s="134">
        <v>0</v>
      </c>
      <c r="I314" s="134">
        <f>ROUND(E314*H314,5)</f>
        <v>0</v>
      </c>
      <c r="J314" s="134">
        <v>0</v>
      </c>
      <c r="K314" s="134">
        <f>ROUND(E314*J314,5)</f>
        <v>0</v>
      </c>
      <c r="L314" s="120"/>
      <c r="M314" s="120"/>
      <c r="N314" s="120"/>
      <c r="O314" s="120"/>
      <c r="P314" s="120"/>
      <c r="Q314" s="120"/>
      <c r="R314" s="120"/>
      <c r="S314" s="120"/>
      <c r="T314" s="120"/>
      <c r="U314" s="120" t="s">
        <v>136</v>
      </c>
      <c r="V314" s="120"/>
      <c r="W314" s="120"/>
      <c r="X314" s="120"/>
      <c r="Y314" s="120"/>
      <c r="Z314" s="120"/>
      <c r="AA314" s="120"/>
      <c r="AB314" s="120"/>
      <c r="AC314" s="120"/>
      <c r="AD314" s="120"/>
      <c r="AE314" s="120"/>
      <c r="AF314" s="120"/>
      <c r="AG314" s="120"/>
      <c r="AH314" s="120"/>
      <c r="AI314" s="120"/>
      <c r="AJ314" s="120"/>
      <c r="AK314" s="120"/>
      <c r="AL314" s="120"/>
      <c r="AM314" s="120"/>
      <c r="AN314" s="120"/>
      <c r="AO314" s="120"/>
      <c r="AP314" s="120"/>
      <c r="AQ314" s="120"/>
      <c r="AR314" s="120"/>
      <c r="AS314" s="120"/>
      <c r="AT314" s="120"/>
      <c r="AU314" s="120"/>
      <c r="AV314" s="120"/>
      <c r="AW314" s="120"/>
      <c r="AX314" s="120"/>
    </row>
    <row r="315" spans="1:50" outlineLevel="1">
      <c r="A315" s="121">
        <v>143</v>
      </c>
      <c r="B315" s="125" t="s">
        <v>569</v>
      </c>
      <c r="C315" s="154" t="s">
        <v>570</v>
      </c>
      <c r="D315" s="127" t="s">
        <v>255</v>
      </c>
      <c r="E315" s="130">
        <v>10.74</v>
      </c>
      <c r="F315" s="133"/>
      <c r="G315" s="134">
        <f>ROUND(E315*F315,2)</f>
        <v>0</v>
      </c>
      <c r="H315" s="134">
        <v>0</v>
      </c>
      <c r="I315" s="134">
        <f>ROUND(E315*H315,5)</f>
        <v>0</v>
      </c>
      <c r="J315" s="134">
        <v>0</v>
      </c>
      <c r="K315" s="134">
        <f>ROUND(E315*J315,5)</f>
        <v>0</v>
      </c>
      <c r="L315" s="120"/>
      <c r="M315" s="120"/>
      <c r="N315" s="120"/>
      <c r="O315" s="120"/>
      <c r="P315" s="120"/>
      <c r="Q315" s="120"/>
      <c r="R315" s="120"/>
      <c r="S315" s="120"/>
      <c r="T315" s="120"/>
      <c r="U315" s="120" t="s">
        <v>136</v>
      </c>
      <c r="V315" s="120"/>
      <c r="W315" s="120"/>
      <c r="X315" s="120"/>
      <c r="Y315" s="120"/>
      <c r="Z315" s="120"/>
      <c r="AA315" s="120"/>
      <c r="AB315" s="120"/>
      <c r="AC315" s="120"/>
      <c r="AD315" s="120"/>
      <c r="AE315" s="120"/>
      <c r="AF315" s="120"/>
      <c r="AG315" s="120"/>
      <c r="AH315" s="120"/>
      <c r="AI315" s="120"/>
      <c r="AJ315" s="120"/>
      <c r="AK315" s="120"/>
      <c r="AL315" s="120"/>
      <c r="AM315" s="120"/>
      <c r="AN315" s="120"/>
      <c r="AO315" s="120"/>
      <c r="AP315" s="120"/>
      <c r="AQ315" s="120"/>
      <c r="AR315" s="120"/>
      <c r="AS315" s="120"/>
      <c r="AT315" s="120"/>
      <c r="AU315" s="120"/>
      <c r="AV315" s="120"/>
      <c r="AW315" s="120"/>
      <c r="AX315" s="120"/>
    </row>
    <row r="316" spans="1:50">
      <c r="A316" s="122" t="s">
        <v>131</v>
      </c>
      <c r="B316" s="126" t="s">
        <v>79</v>
      </c>
      <c r="C316" s="156" t="s">
        <v>80</v>
      </c>
      <c r="D316" s="129"/>
      <c r="E316" s="132"/>
      <c r="F316" s="135"/>
      <c r="G316" s="135">
        <f>SUM(G317:G317)</f>
        <v>0</v>
      </c>
      <c r="H316" s="135"/>
      <c r="I316" s="135">
        <f>SUM(I317:I317)</f>
        <v>0</v>
      </c>
      <c r="J316" s="135"/>
      <c r="K316" s="135">
        <f>SUM(K317:K317)</f>
        <v>0</v>
      </c>
      <c r="U316" t="s">
        <v>132</v>
      </c>
    </row>
    <row r="317" spans="1:50" outlineLevel="1">
      <c r="A317" s="121">
        <v>144</v>
      </c>
      <c r="B317" s="125" t="s">
        <v>571</v>
      </c>
      <c r="C317" s="154" t="s">
        <v>572</v>
      </c>
      <c r="D317" s="127" t="s">
        <v>255</v>
      </c>
      <c r="E317" s="130">
        <f>I294+I271+I269+I255+I253+I249+I220+I193+I168+I108+I57+I32+I6</f>
        <v>699.49810000000002</v>
      </c>
      <c r="F317" s="133"/>
      <c r="G317" s="134">
        <f>ROUND(E317*F317,2)</f>
        <v>0</v>
      </c>
      <c r="H317" s="134">
        <v>0</v>
      </c>
      <c r="I317" s="134">
        <f>ROUND(E317*H317,5)</f>
        <v>0</v>
      </c>
      <c r="J317" s="134">
        <v>0</v>
      </c>
      <c r="K317" s="134">
        <f>ROUND(E317*J317,5)</f>
        <v>0</v>
      </c>
      <c r="L317" s="120"/>
      <c r="M317" s="120"/>
      <c r="N317" s="120"/>
      <c r="O317" s="120"/>
      <c r="P317" s="120"/>
      <c r="Q317" s="120"/>
      <c r="R317" s="120"/>
      <c r="S317" s="120"/>
      <c r="T317" s="120"/>
      <c r="U317" s="120" t="s">
        <v>136</v>
      </c>
      <c r="V317" s="120"/>
      <c r="W317" s="120"/>
      <c r="X317" s="120"/>
      <c r="Y317" s="120"/>
      <c r="Z317" s="120"/>
      <c r="AA317" s="120"/>
      <c r="AB317" s="120"/>
      <c r="AC317" s="120"/>
      <c r="AD317" s="120"/>
      <c r="AE317" s="120"/>
      <c r="AF317" s="120"/>
      <c r="AG317" s="120"/>
      <c r="AH317" s="120"/>
      <c r="AI317" s="120"/>
      <c r="AJ317" s="120"/>
      <c r="AK317" s="120"/>
      <c r="AL317" s="120"/>
      <c r="AM317" s="120"/>
      <c r="AN317" s="120"/>
      <c r="AO317" s="120"/>
      <c r="AP317" s="120"/>
      <c r="AQ317" s="120"/>
      <c r="AR317" s="120"/>
      <c r="AS317" s="120"/>
      <c r="AT317" s="120"/>
      <c r="AU317" s="120"/>
      <c r="AV317" s="120"/>
      <c r="AW317" s="120"/>
      <c r="AX317" s="120"/>
    </row>
    <row r="318" spans="1:50">
      <c r="A318" s="122" t="s">
        <v>131</v>
      </c>
      <c r="B318" s="126" t="s">
        <v>81</v>
      </c>
      <c r="C318" s="156" t="s">
        <v>82</v>
      </c>
      <c r="D318" s="129"/>
      <c r="E318" s="132"/>
      <c r="F318" s="135"/>
      <c r="G318" s="135">
        <f>SUM(G319:G339)</f>
        <v>0</v>
      </c>
      <c r="H318" s="135"/>
      <c r="I318" s="135">
        <f>SUM(I319:I339)</f>
        <v>0.70352000000000003</v>
      </c>
      <c r="J318" s="135"/>
      <c r="K318" s="135">
        <f>SUM(K319:K339)</f>
        <v>0</v>
      </c>
      <c r="U318" t="s">
        <v>132</v>
      </c>
    </row>
    <row r="319" spans="1:50" ht="22.5" outlineLevel="1">
      <c r="A319" s="121">
        <v>145</v>
      </c>
      <c r="B319" s="125" t="s">
        <v>573</v>
      </c>
      <c r="C319" s="154" t="s">
        <v>574</v>
      </c>
      <c r="D319" s="127" t="s">
        <v>173</v>
      </c>
      <c r="E319" s="130">
        <v>219.57249999999999</v>
      </c>
      <c r="F319" s="133"/>
      <c r="G319" s="134">
        <f>ROUND(E319*F319,2)</f>
        <v>0</v>
      </c>
      <c r="H319" s="134">
        <v>0</v>
      </c>
      <c r="I319" s="134">
        <f>ROUND(E319*H319,5)</f>
        <v>0</v>
      </c>
      <c r="J319" s="134">
        <v>0</v>
      </c>
      <c r="K319" s="134">
        <f>ROUND(E319*J319,5)</f>
        <v>0</v>
      </c>
      <c r="L319" s="120"/>
      <c r="M319" s="120"/>
      <c r="N319" s="120"/>
      <c r="O319" s="120"/>
      <c r="P319" s="120"/>
      <c r="Q319" s="120"/>
      <c r="R319" s="120"/>
      <c r="S319" s="120"/>
      <c r="T319" s="120"/>
      <c r="U319" s="120" t="s">
        <v>136</v>
      </c>
      <c r="V319" s="120"/>
      <c r="W319" s="120"/>
      <c r="X319" s="120"/>
      <c r="Y319" s="120"/>
      <c r="Z319" s="120"/>
      <c r="AA319" s="120"/>
      <c r="AB319" s="120"/>
      <c r="AC319" s="120"/>
      <c r="AD319" s="120"/>
      <c r="AE319" s="120"/>
      <c r="AF319" s="120"/>
      <c r="AG319" s="120"/>
      <c r="AH319" s="120"/>
      <c r="AI319" s="120"/>
      <c r="AJ319" s="120"/>
      <c r="AK319" s="120"/>
      <c r="AL319" s="120"/>
      <c r="AM319" s="120"/>
      <c r="AN319" s="120"/>
      <c r="AO319" s="120"/>
      <c r="AP319" s="120"/>
      <c r="AQ319" s="120"/>
      <c r="AR319" s="120"/>
      <c r="AS319" s="120"/>
      <c r="AT319" s="120"/>
      <c r="AU319" s="120"/>
      <c r="AV319" s="120"/>
      <c r="AW319" s="120"/>
      <c r="AX319" s="120"/>
    </row>
    <row r="320" spans="1:50" ht="22.5" outlineLevel="1">
      <c r="A320" s="121">
        <v>146</v>
      </c>
      <c r="B320" s="125" t="s">
        <v>575</v>
      </c>
      <c r="C320" s="154" t="s">
        <v>576</v>
      </c>
      <c r="D320" s="127" t="s">
        <v>173</v>
      </c>
      <c r="E320" s="130">
        <v>66.688999999999993</v>
      </c>
      <c r="F320" s="133"/>
      <c r="G320" s="134">
        <f>ROUND(E320*F320,2)</f>
        <v>0</v>
      </c>
      <c r="H320" s="134">
        <v>0</v>
      </c>
      <c r="I320" s="134">
        <f>ROUND(E320*H320,5)</f>
        <v>0</v>
      </c>
      <c r="J320" s="134">
        <v>0</v>
      </c>
      <c r="K320" s="134">
        <f>ROUND(E320*J320,5)</f>
        <v>0</v>
      </c>
      <c r="L320" s="120"/>
      <c r="M320" s="120"/>
      <c r="N320" s="120"/>
      <c r="O320" s="120"/>
      <c r="P320" s="120"/>
      <c r="Q320" s="120"/>
      <c r="R320" s="120"/>
      <c r="S320" s="120"/>
      <c r="T320" s="120"/>
      <c r="U320" s="120" t="s">
        <v>136</v>
      </c>
      <c r="V320" s="120"/>
      <c r="W320" s="120"/>
      <c r="X320" s="120"/>
      <c r="Y320" s="120"/>
      <c r="Z320" s="120"/>
      <c r="AA320" s="120"/>
      <c r="AB320" s="120"/>
      <c r="AC320" s="120"/>
      <c r="AD320" s="120"/>
      <c r="AE320" s="120"/>
      <c r="AF320" s="120"/>
      <c r="AG320" s="120"/>
      <c r="AH320" s="120"/>
      <c r="AI320" s="120"/>
      <c r="AJ320" s="120"/>
      <c r="AK320" s="120"/>
      <c r="AL320" s="120"/>
      <c r="AM320" s="120"/>
      <c r="AN320" s="120"/>
      <c r="AO320" s="120"/>
      <c r="AP320" s="120"/>
      <c r="AQ320" s="120"/>
      <c r="AR320" s="120"/>
      <c r="AS320" s="120"/>
      <c r="AT320" s="120"/>
      <c r="AU320" s="120"/>
      <c r="AV320" s="120"/>
      <c r="AW320" s="120"/>
      <c r="AX320" s="120"/>
    </row>
    <row r="321" spans="1:50" ht="22.5" outlineLevel="1">
      <c r="A321" s="121"/>
      <c r="B321" s="125"/>
      <c r="C321" s="155" t="s">
        <v>577</v>
      </c>
      <c r="D321" s="128"/>
      <c r="E321" s="131">
        <v>66.688999999999993</v>
      </c>
      <c r="F321" s="134"/>
      <c r="G321" s="134"/>
      <c r="H321" s="134"/>
      <c r="I321" s="134"/>
      <c r="J321" s="134"/>
      <c r="K321" s="134"/>
      <c r="L321" s="120"/>
      <c r="M321" s="120"/>
      <c r="N321" s="120"/>
      <c r="O321" s="120"/>
      <c r="P321" s="120"/>
      <c r="Q321" s="120"/>
      <c r="R321" s="120"/>
      <c r="S321" s="120"/>
      <c r="T321" s="120"/>
      <c r="U321" s="120" t="s">
        <v>138</v>
      </c>
      <c r="V321" s="120">
        <v>0</v>
      </c>
      <c r="W321" s="120"/>
      <c r="X321" s="120"/>
      <c r="Y321" s="120"/>
      <c r="Z321" s="120"/>
      <c r="AA321" s="120"/>
      <c r="AB321" s="120"/>
      <c r="AC321" s="120"/>
      <c r="AD321" s="120"/>
      <c r="AE321" s="120"/>
      <c r="AF321" s="120"/>
      <c r="AG321" s="120"/>
      <c r="AH321" s="120"/>
      <c r="AI321" s="120"/>
      <c r="AJ321" s="120"/>
      <c r="AK321" s="120"/>
      <c r="AL321" s="120"/>
      <c r="AM321" s="120"/>
      <c r="AN321" s="120"/>
      <c r="AO321" s="120"/>
      <c r="AP321" s="120"/>
      <c r="AQ321" s="120"/>
      <c r="AR321" s="120"/>
      <c r="AS321" s="120"/>
      <c r="AT321" s="120"/>
      <c r="AU321" s="120"/>
      <c r="AV321" s="120"/>
      <c r="AW321" s="120"/>
      <c r="AX321" s="120"/>
    </row>
    <row r="322" spans="1:50" outlineLevel="1">
      <c r="A322" s="121">
        <v>147</v>
      </c>
      <c r="B322" s="125" t="s">
        <v>578</v>
      </c>
      <c r="C322" s="154" t="s">
        <v>579</v>
      </c>
      <c r="D322" s="127" t="s">
        <v>173</v>
      </c>
      <c r="E322" s="130">
        <v>329.20072499999998</v>
      </c>
      <c r="F322" s="133"/>
      <c r="G322" s="134">
        <f>ROUND(E322*F322,2)</f>
        <v>0</v>
      </c>
      <c r="H322" s="134">
        <v>1.2600000000000001E-3</v>
      </c>
      <c r="I322" s="134">
        <f>ROUND(E322*H322,5)</f>
        <v>0.41478999999999999</v>
      </c>
      <c r="J322" s="134">
        <v>0</v>
      </c>
      <c r="K322" s="134">
        <f>ROUND(E322*J322,5)</f>
        <v>0</v>
      </c>
      <c r="L322" s="120"/>
      <c r="M322" s="120"/>
      <c r="N322" s="120"/>
      <c r="O322" s="120"/>
      <c r="P322" s="120"/>
      <c r="Q322" s="120"/>
      <c r="R322" s="120"/>
      <c r="S322" s="120"/>
      <c r="T322" s="120"/>
      <c r="U322" s="120" t="s">
        <v>207</v>
      </c>
      <c r="V322" s="120"/>
      <c r="W322" s="120"/>
      <c r="X322" s="120"/>
      <c r="Y322" s="120"/>
      <c r="Z322" s="120"/>
      <c r="AA322" s="120"/>
      <c r="AB322" s="120"/>
      <c r="AC322" s="120"/>
      <c r="AD322" s="120"/>
      <c r="AE322" s="120"/>
      <c r="AF322" s="120"/>
      <c r="AG322" s="120"/>
      <c r="AH322" s="120"/>
      <c r="AI322" s="120"/>
      <c r="AJ322" s="120"/>
      <c r="AK322" s="120"/>
      <c r="AL322" s="120"/>
      <c r="AM322" s="120"/>
      <c r="AN322" s="120"/>
      <c r="AO322" s="120"/>
      <c r="AP322" s="120"/>
      <c r="AQ322" s="120"/>
      <c r="AR322" s="120"/>
      <c r="AS322" s="120"/>
      <c r="AT322" s="120"/>
      <c r="AU322" s="120"/>
      <c r="AV322" s="120"/>
      <c r="AW322" s="120"/>
      <c r="AX322" s="120"/>
    </row>
    <row r="323" spans="1:50" outlineLevel="1">
      <c r="A323" s="121"/>
      <c r="B323" s="125"/>
      <c r="C323" s="155" t="s">
        <v>580</v>
      </c>
      <c r="D323" s="128"/>
      <c r="E323" s="131">
        <v>329.20072499999998</v>
      </c>
      <c r="F323" s="134"/>
      <c r="G323" s="134"/>
      <c r="H323" s="134"/>
      <c r="I323" s="134"/>
      <c r="J323" s="134"/>
      <c r="K323" s="134"/>
      <c r="L323" s="120"/>
      <c r="M323" s="120"/>
      <c r="N323" s="120"/>
      <c r="O323" s="120"/>
      <c r="P323" s="120"/>
      <c r="Q323" s="120"/>
      <c r="R323" s="120"/>
      <c r="S323" s="120"/>
      <c r="T323" s="120"/>
      <c r="U323" s="120" t="s">
        <v>138</v>
      </c>
      <c r="V323" s="120">
        <v>0</v>
      </c>
      <c r="W323" s="120"/>
      <c r="X323" s="120"/>
      <c r="Y323" s="120"/>
      <c r="Z323" s="120"/>
      <c r="AA323" s="120"/>
      <c r="AB323" s="120"/>
      <c r="AC323" s="120"/>
      <c r="AD323" s="120"/>
      <c r="AE323" s="120"/>
      <c r="AF323" s="120"/>
      <c r="AG323" s="120"/>
      <c r="AH323" s="120"/>
      <c r="AI323" s="120"/>
      <c r="AJ323" s="120"/>
      <c r="AK323" s="120"/>
      <c r="AL323" s="120"/>
      <c r="AM323" s="120"/>
      <c r="AN323" s="120"/>
      <c r="AO323" s="120"/>
      <c r="AP323" s="120"/>
      <c r="AQ323" s="120"/>
      <c r="AR323" s="120"/>
      <c r="AS323" s="120"/>
      <c r="AT323" s="120"/>
      <c r="AU323" s="120"/>
      <c r="AV323" s="120"/>
      <c r="AW323" s="120"/>
      <c r="AX323" s="120"/>
    </row>
    <row r="324" spans="1:50" ht="22.5" outlineLevel="1">
      <c r="A324" s="121">
        <v>148</v>
      </c>
      <c r="B324" s="125" t="s">
        <v>581</v>
      </c>
      <c r="C324" s="154" t="s">
        <v>582</v>
      </c>
      <c r="D324" s="127" t="s">
        <v>173</v>
      </c>
      <c r="E324" s="130">
        <v>239.4375</v>
      </c>
      <c r="F324" s="133"/>
      <c r="G324" s="134">
        <f>ROUND(E324*F324,2)</f>
        <v>0</v>
      </c>
      <c r="H324" s="134">
        <v>0</v>
      </c>
      <c r="I324" s="134">
        <f>ROUND(E324*H324,5)</f>
        <v>0</v>
      </c>
      <c r="J324" s="134">
        <v>0</v>
      </c>
      <c r="K324" s="134">
        <f>ROUND(E324*J324,5)</f>
        <v>0</v>
      </c>
      <c r="L324" s="120"/>
      <c r="M324" s="120"/>
      <c r="N324" s="120"/>
      <c r="O324" s="120"/>
      <c r="P324" s="120"/>
      <c r="Q324" s="120"/>
      <c r="R324" s="120"/>
      <c r="S324" s="120"/>
      <c r="T324" s="120"/>
      <c r="U324" s="120" t="s">
        <v>136</v>
      </c>
      <c r="V324" s="120"/>
      <c r="W324" s="120"/>
      <c r="X324" s="120"/>
      <c r="Y324" s="120"/>
      <c r="Z324" s="120"/>
      <c r="AA324" s="120"/>
      <c r="AB324" s="120"/>
      <c r="AC324" s="120"/>
      <c r="AD324" s="120"/>
      <c r="AE324" s="120"/>
      <c r="AF324" s="120"/>
      <c r="AG324" s="120"/>
      <c r="AH324" s="120"/>
      <c r="AI324" s="120"/>
      <c r="AJ324" s="120"/>
      <c r="AK324" s="120"/>
      <c r="AL324" s="120"/>
      <c r="AM324" s="120"/>
      <c r="AN324" s="120"/>
      <c r="AO324" s="120"/>
      <c r="AP324" s="120"/>
      <c r="AQ324" s="120"/>
      <c r="AR324" s="120"/>
      <c r="AS324" s="120"/>
      <c r="AT324" s="120"/>
      <c r="AU324" s="120"/>
      <c r="AV324" s="120"/>
      <c r="AW324" s="120"/>
      <c r="AX324" s="120"/>
    </row>
    <row r="325" spans="1:50" outlineLevel="1">
      <c r="A325" s="121"/>
      <c r="B325" s="125"/>
      <c r="C325" s="155" t="s">
        <v>583</v>
      </c>
      <c r="D325" s="128"/>
      <c r="E325" s="131">
        <v>219.57249999999999</v>
      </c>
      <c r="F325" s="134"/>
      <c r="G325" s="134"/>
      <c r="H325" s="134"/>
      <c r="I325" s="134"/>
      <c r="J325" s="134"/>
      <c r="K325" s="134"/>
      <c r="L325" s="120"/>
      <c r="M325" s="120"/>
      <c r="N325" s="120"/>
      <c r="O325" s="120"/>
      <c r="P325" s="120"/>
      <c r="Q325" s="120"/>
      <c r="R325" s="120"/>
      <c r="S325" s="120"/>
      <c r="T325" s="120"/>
      <c r="U325" s="120" t="s">
        <v>138</v>
      </c>
      <c r="V325" s="120">
        <v>0</v>
      </c>
      <c r="W325" s="120"/>
      <c r="X325" s="120"/>
      <c r="Y325" s="120"/>
      <c r="Z325" s="120"/>
      <c r="AA325" s="120"/>
      <c r="AB325" s="120"/>
      <c r="AC325" s="120"/>
      <c r="AD325" s="120"/>
      <c r="AE325" s="120"/>
      <c r="AF325" s="120"/>
      <c r="AG325" s="120"/>
      <c r="AH325" s="120"/>
      <c r="AI325" s="120"/>
      <c r="AJ325" s="120"/>
      <c r="AK325" s="120"/>
      <c r="AL325" s="120"/>
      <c r="AM325" s="120"/>
      <c r="AN325" s="120"/>
      <c r="AO325" s="120"/>
      <c r="AP325" s="120"/>
      <c r="AQ325" s="120"/>
      <c r="AR325" s="120"/>
      <c r="AS325" s="120"/>
      <c r="AT325" s="120"/>
      <c r="AU325" s="120"/>
      <c r="AV325" s="120"/>
      <c r="AW325" s="120"/>
      <c r="AX325" s="120"/>
    </row>
    <row r="326" spans="1:50" outlineLevel="1">
      <c r="A326" s="121"/>
      <c r="B326" s="125"/>
      <c r="C326" s="155" t="s">
        <v>584</v>
      </c>
      <c r="D326" s="128"/>
      <c r="E326" s="131">
        <v>19.864999999999998</v>
      </c>
      <c r="F326" s="134"/>
      <c r="G326" s="134"/>
      <c r="H326" s="134"/>
      <c r="I326" s="134"/>
      <c r="J326" s="134"/>
      <c r="K326" s="134"/>
      <c r="L326" s="120"/>
      <c r="M326" s="120"/>
      <c r="N326" s="120"/>
      <c r="O326" s="120"/>
      <c r="P326" s="120"/>
      <c r="Q326" s="120"/>
      <c r="R326" s="120"/>
      <c r="S326" s="120"/>
      <c r="T326" s="120"/>
      <c r="U326" s="120" t="s">
        <v>138</v>
      </c>
      <c r="V326" s="120">
        <v>0</v>
      </c>
      <c r="W326" s="120"/>
      <c r="X326" s="120"/>
      <c r="Y326" s="120"/>
      <c r="Z326" s="120"/>
      <c r="AA326" s="120"/>
      <c r="AB326" s="120"/>
      <c r="AC326" s="120"/>
      <c r="AD326" s="120"/>
      <c r="AE326" s="120"/>
      <c r="AF326" s="120"/>
      <c r="AG326" s="120"/>
      <c r="AH326" s="120"/>
      <c r="AI326" s="120"/>
      <c r="AJ326" s="120"/>
      <c r="AK326" s="120"/>
      <c r="AL326" s="120"/>
      <c r="AM326" s="120"/>
      <c r="AN326" s="120"/>
      <c r="AO326" s="120"/>
      <c r="AP326" s="120"/>
      <c r="AQ326" s="120"/>
      <c r="AR326" s="120"/>
      <c r="AS326" s="120"/>
      <c r="AT326" s="120"/>
      <c r="AU326" s="120"/>
      <c r="AV326" s="120"/>
      <c r="AW326" s="120"/>
      <c r="AX326" s="120"/>
    </row>
    <row r="327" spans="1:50" ht="22.5" outlineLevel="1">
      <c r="A327" s="121">
        <v>149</v>
      </c>
      <c r="B327" s="125" t="s">
        <v>585</v>
      </c>
      <c r="C327" s="154" t="s">
        <v>586</v>
      </c>
      <c r="D327" s="127" t="s">
        <v>173</v>
      </c>
      <c r="E327" s="130">
        <v>66.688999999999993</v>
      </c>
      <c r="F327" s="133"/>
      <c r="G327" s="134">
        <f>ROUND(E327*F327,2)</f>
        <v>0</v>
      </c>
      <c r="H327" s="134">
        <v>0</v>
      </c>
      <c r="I327" s="134">
        <f>ROUND(E327*H327,5)</f>
        <v>0</v>
      </c>
      <c r="J327" s="134">
        <v>0</v>
      </c>
      <c r="K327" s="134">
        <f>ROUND(E327*J327,5)</f>
        <v>0</v>
      </c>
      <c r="L327" s="120"/>
      <c r="M327" s="120"/>
      <c r="N327" s="120"/>
      <c r="O327" s="120"/>
      <c r="P327" s="120"/>
      <c r="Q327" s="120"/>
      <c r="R327" s="120"/>
      <c r="S327" s="120"/>
      <c r="T327" s="120"/>
      <c r="U327" s="120" t="s">
        <v>136</v>
      </c>
      <c r="V327" s="120"/>
      <c r="W327" s="120"/>
      <c r="X327" s="120"/>
      <c r="Y327" s="120"/>
      <c r="Z327" s="120"/>
      <c r="AA327" s="120"/>
      <c r="AB327" s="120"/>
      <c r="AC327" s="120"/>
      <c r="AD327" s="120"/>
      <c r="AE327" s="120"/>
      <c r="AF327" s="120"/>
      <c r="AG327" s="120"/>
      <c r="AH327" s="120"/>
      <c r="AI327" s="120"/>
      <c r="AJ327" s="120"/>
      <c r="AK327" s="120"/>
      <c r="AL327" s="120"/>
      <c r="AM327" s="120"/>
      <c r="AN327" s="120"/>
      <c r="AO327" s="120"/>
      <c r="AP327" s="120"/>
      <c r="AQ327" s="120"/>
      <c r="AR327" s="120"/>
      <c r="AS327" s="120"/>
      <c r="AT327" s="120"/>
      <c r="AU327" s="120"/>
      <c r="AV327" s="120"/>
      <c r="AW327" s="120"/>
      <c r="AX327" s="120"/>
    </row>
    <row r="328" spans="1:50" outlineLevel="1">
      <c r="A328" s="121">
        <v>150</v>
      </c>
      <c r="B328" s="125" t="s">
        <v>205</v>
      </c>
      <c r="C328" s="154" t="s">
        <v>206</v>
      </c>
      <c r="D328" s="127" t="s">
        <v>173</v>
      </c>
      <c r="E328" s="130">
        <v>352.04547500000001</v>
      </c>
      <c r="F328" s="133"/>
      <c r="G328" s="134">
        <f>ROUND(E328*F328,2)</f>
        <v>0</v>
      </c>
      <c r="H328" s="134">
        <v>2.9999999999999997E-4</v>
      </c>
      <c r="I328" s="134">
        <f>ROUND(E328*H328,5)</f>
        <v>0.10561</v>
      </c>
      <c r="J328" s="134">
        <v>0</v>
      </c>
      <c r="K328" s="134">
        <f>ROUND(E328*J328,5)</f>
        <v>0</v>
      </c>
      <c r="L328" s="120"/>
      <c r="M328" s="120"/>
      <c r="N328" s="120"/>
      <c r="O328" s="120"/>
      <c r="P328" s="120"/>
      <c r="Q328" s="120"/>
      <c r="R328" s="120"/>
      <c r="S328" s="120"/>
      <c r="T328" s="120"/>
      <c r="U328" s="120" t="s">
        <v>207</v>
      </c>
      <c r="V328" s="120"/>
      <c r="W328" s="120"/>
      <c r="X328" s="120"/>
      <c r="Y328" s="120"/>
      <c r="Z328" s="120"/>
      <c r="AA328" s="120"/>
      <c r="AB328" s="120"/>
      <c r="AC328" s="120"/>
      <c r="AD328" s="120"/>
      <c r="AE328" s="120"/>
      <c r="AF328" s="120"/>
      <c r="AG328" s="120"/>
      <c r="AH328" s="120"/>
      <c r="AI328" s="120"/>
      <c r="AJ328" s="120"/>
      <c r="AK328" s="120"/>
      <c r="AL328" s="120"/>
      <c r="AM328" s="120"/>
      <c r="AN328" s="120"/>
      <c r="AO328" s="120"/>
      <c r="AP328" s="120"/>
      <c r="AQ328" s="120"/>
      <c r="AR328" s="120"/>
      <c r="AS328" s="120"/>
      <c r="AT328" s="120"/>
      <c r="AU328" s="120"/>
      <c r="AV328" s="120"/>
      <c r="AW328" s="120"/>
      <c r="AX328" s="120"/>
    </row>
    <row r="329" spans="1:50" outlineLevel="1">
      <c r="A329" s="121"/>
      <c r="B329" s="125"/>
      <c r="C329" s="155" t="s">
        <v>587</v>
      </c>
      <c r="D329" s="128"/>
      <c r="E329" s="131">
        <v>352.04547500000001</v>
      </c>
      <c r="F329" s="134"/>
      <c r="G329" s="134"/>
      <c r="H329" s="134"/>
      <c r="I329" s="134"/>
      <c r="J329" s="134"/>
      <c r="K329" s="134"/>
      <c r="L329" s="120"/>
      <c r="M329" s="120"/>
      <c r="N329" s="120"/>
      <c r="O329" s="120"/>
      <c r="P329" s="120"/>
      <c r="Q329" s="120"/>
      <c r="R329" s="120"/>
      <c r="S329" s="120"/>
      <c r="T329" s="120"/>
      <c r="U329" s="120" t="s">
        <v>138</v>
      </c>
      <c r="V329" s="120">
        <v>0</v>
      </c>
      <c r="W329" s="120"/>
      <c r="X329" s="120"/>
      <c r="Y329" s="120"/>
      <c r="Z329" s="120"/>
      <c r="AA329" s="120"/>
      <c r="AB329" s="120"/>
      <c r="AC329" s="120"/>
      <c r="AD329" s="120"/>
      <c r="AE329" s="120"/>
      <c r="AF329" s="120"/>
      <c r="AG329" s="120"/>
      <c r="AH329" s="120"/>
      <c r="AI329" s="120"/>
      <c r="AJ329" s="120"/>
      <c r="AK329" s="120"/>
      <c r="AL329" s="120"/>
      <c r="AM329" s="120"/>
      <c r="AN329" s="120"/>
      <c r="AO329" s="120"/>
      <c r="AP329" s="120"/>
      <c r="AQ329" s="120"/>
      <c r="AR329" s="120"/>
      <c r="AS329" s="120"/>
      <c r="AT329" s="120"/>
      <c r="AU329" s="120"/>
      <c r="AV329" s="120"/>
      <c r="AW329" s="120"/>
      <c r="AX329" s="120"/>
    </row>
    <row r="330" spans="1:50" outlineLevel="1">
      <c r="A330" s="121">
        <v>151</v>
      </c>
      <c r="B330" s="125" t="s">
        <v>588</v>
      </c>
      <c r="C330" s="154" t="s">
        <v>589</v>
      </c>
      <c r="D330" s="127" t="s">
        <v>173</v>
      </c>
      <c r="E330" s="130">
        <v>43.643749999999997</v>
      </c>
      <c r="F330" s="133"/>
      <c r="G330" s="134">
        <f>ROUND(E330*F330,2)</f>
        <v>0</v>
      </c>
      <c r="H330" s="134">
        <v>2.1000000000000001E-4</v>
      </c>
      <c r="I330" s="134">
        <f>ROUND(E330*H330,5)</f>
        <v>9.1699999999999993E-3</v>
      </c>
      <c r="J330" s="134">
        <v>0</v>
      </c>
      <c r="K330" s="134">
        <f>ROUND(E330*J330,5)</f>
        <v>0</v>
      </c>
      <c r="L330" s="120"/>
      <c r="M330" s="120"/>
      <c r="N330" s="120"/>
      <c r="O330" s="120"/>
      <c r="P330" s="120"/>
      <c r="Q330" s="120"/>
      <c r="R330" s="120"/>
      <c r="S330" s="120"/>
      <c r="T330" s="120"/>
      <c r="U330" s="120" t="s">
        <v>136</v>
      </c>
      <c r="V330" s="120"/>
      <c r="W330" s="120"/>
      <c r="X330" s="120"/>
      <c r="Y330" s="120"/>
      <c r="Z330" s="120"/>
      <c r="AA330" s="120"/>
      <c r="AB330" s="120"/>
      <c r="AC330" s="120"/>
      <c r="AD330" s="120"/>
      <c r="AE330" s="120"/>
      <c r="AF330" s="120"/>
      <c r="AG330" s="120"/>
      <c r="AH330" s="120"/>
      <c r="AI330" s="120"/>
      <c r="AJ330" s="120"/>
      <c r="AK330" s="120"/>
      <c r="AL330" s="120"/>
      <c r="AM330" s="120"/>
      <c r="AN330" s="120"/>
      <c r="AO330" s="120"/>
      <c r="AP330" s="120"/>
      <c r="AQ330" s="120"/>
      <c r="AR330" s="120"/>
      <c r="AS330" s="120"/>
      <c r="AT330" s="120"/>
      <c r="AU330" s="120"/>
      <c r="AV330" s="120"/>
      <c r="AW330" s="120"/>
      <c r="AX330" s="120"/>
    </row>
    <row r="331" spans="1:50" outlineLevel="1">
      <c r="A331" s="121"/>
      <c r="B331" s="125"/>
      <c r="C331" s="155" t="s">
        <v>590</v>
      </c>
      <c r="D331" s="128"/>
      <c r="E331" s="131">
        <v>16.760000000000002</v>
      </c>
      <c r="F331" s="134"/>
      <c r="G331" s="134"/>
      <c r="H331" s="134"/>
      <c r="I331" s="134"/>
      <c r="J331" s="134"/>
      <c r="K331" s="134"/>
      <c r="L331" s="120"/>
      <c r="M331" s="120"/>
      <c r="N331" s="120"/>
      <c r="O331" s="120"/>
      <c r="P331" s="120"/>
      <c r="Q331" s="120"/>
      <c r="R331" s="120"/>
      <c r="S331" s="120"/>
      <c r="T331" s="120"/>
      <c r="U331" s="120" t="s">
        <v>138</v>
      </c>
      <c r="V331" s="120">
        <v>0</v>
      </c>
      <c r="W331" s="120"/>
      <c r="X331" s="120"/>
      <c r="Y331" s="120"/>
      <c r="Z331" s="120"/>
      <c r="AA331" s="120"/>
      <c r="AB331" s="120"/>
      <c r="AC331" s="120"/>
      <c r="AD331" s="120"/>
      <c r="AE331" s="120"/>
      <c r="AF331" s="120"/>
      <c r="AG331" s="120"/>
      <c r="AH331" s="120"/>
      <c r="AI331" s="120"/>
      <c r="AJ331" s="120"/>
      <c r="AK331" s="120"/>
      <c r="AL331" s="120"/>
      <c r="AM331" s="120"/>
      <c r="AN331" s="120"/>
      <c r="AO331" s="120"/>
      <c r="AP331" s="120"/>
      <c r="AQ331" s="120"/>
      <c r="AR331" s="120"/>
      <c r="AS331" s="120"/>
      <c r="AT331" s="120"/>
      <c r="AU331" s="120"/>
      <c r="AV331" s="120"/>
      <c r="AW331" s="120"/>
      <c r="AX331" s="120"/>
    </row>
    <row r="332" spans="1:50" outlineLevel="1">
      <c r="A332" s="121"/>
      <c r="B332" s="125"/>
      <c r="C332" s="155" t="s">
        <v>591</v>
      </c>
      <c r="D332" s="128"/>
      <c r="E332" s="131">
        <v>25.612500000000001</v>
      </c>
      <c r="F332" s="134"/>
      <c r="G332" s="134"/>
      <c r="H332" s="134"/>
      <c r="I332" s="134"/>
      <c r="J332" s="134"/>
      <c r="K332" s="134"/>
      <c r="L332" s="120"/>
      <c r="M332" s="120"/>
      <c r="N332" s="120"/>
      <c r="O332" s="120"/>
      <c r="P332" s="120"/>
      <c r="Q332" s="120"/>
      <c r="R332" s="120"/>
      <c r="S332" s="120"/>
      <c r="T332" s="120"/>
      <c r="U332" s="120" t="s">
        <v>138</v>
      </c>
      <c r="V332" s="120">
        <v>0</v>
      </c>
      <c r="W332" s="120"/>
      <c r="X332" s="120"/>
      <c r="Y332" s="120"/>
      <c r="Z332" s="120"/>
      <c r="AA332" s="120"/>
      <c r="AB332" s="120"/>
      <c r="AC332" s="120"/>
      <c r="AD332" s="120"/>
      <c r="AE332" s="120"/>
      <c r="AF332" s="120"/>
      <c r="AG332" s="120"/>
      <c r="AH332" s="120"/>
      <c r="AI332" s="120"/>
      <c r="AJ332" s="120"/>
      <c r="AK332" s="120"/>
      <c r="AL332" s="120"/>
      <c r="AM332" s="120"/>
      <c r="AN332" s="120"/>
      <c r="AO332" s="120"/>
      <c r="AP332" s="120"/>
      <c r="AQ332" s="120"/>
      <c r="AR332" s="120"/>
      <c r="AS332" s="120"/>
      <c r="AT332" s="120"/>
      <c r="AU332" s="120"/>
      <c r="AV332" s="120"/>
      <c r="AW332" s="120"/>
      <c r="AX332" s="120"/>
    </row>
    <row r="333" spans="1:50" outlineLevel="1">
      <c r="A333" s="121"/>
      <c r="B333" s="125"/>
      <c r="C333" s="155" t="s">
        <v>592</v>
      </c>
      <c r="D333" s="128"/>
      <c r="E333" s="131">
        <v>1.27125</v>
      </c>
      <c r="F333" s="134"/>
      <c r="G333" s="134"/>
      <c r="H333" s="134"/>
      <c r="I333" s="134"/>
      <c r="J333" s="134"/>
      <c r="K333" s="134"/>
      <c r="L333" s="120"/>
      <c r="M333" s="120"/>
      <c r="N333" s="120"/>
      <c r="O333" s="120"/>
      <c r="P333" s="120"/>
      <c r="Q333" s="120"/>
      <c r="R333" s="120"/>
      <c r="S333" s="120"/>
      <c r="T333" s="120"/>
      <c r="U333" s="120" t="s">
        <v>138</v>
      </c>
      <c r="V333" s="120">
        <v>0</v>
      </c>
      <c r="W333" s="120"/>
      <c r="X333" s="120"/>
      <c r="Y333" s="120"/>
      <c r="Z333" s="120"/>
      <c r="AA333" s="120"/>
      <c r="AB333" s="120"/>
      <c r="AC333" s="120"/>
      <c r="AD333" s="120"/>
      <c r="AE333" s="120"/>
      <c r="AF333" s="120"/>
      <c r="AG333" s="120"/>
      <c r="AH333" s="120"/>
      <c r="AI333" s="120"/>
      <c r="AJ333" s="120"/>
      <c r="AK333" s="120"/>
      <c r="AL333" s="120"/>
      <c r="AM333" s="120"/>
      <c r="AN333" s="120"/>
      <c r="AO333" s="120"/>
      <c r="AP333" s="120"/>
      <c r="AQ333" s="120"/>
      <c r="AR333" s="120"/>
      <c r="AS333" s="120"/>
      <c r="AT333" s="120"/>
      <c r="AU333" s="120"/>
      <c r="AV333" s="120"/>
      <c r="AW333" s="120"/>
      <c r="AX333" s="120"/>
    </row>
    <row r="334" spans="1:50" outlineLevel="1">
      <c r="A334" s="121">
        <v>152</v>
      </c>
      <c r="B334" s="125" t="s">
        <v>593</v>
      </c>
      <c r="C334" s="154" t="s">
        <v>594</v>
      </c>
      <c r="D334" s="127" t="s">
        <v>173</v>
      </c>
      <c r="E334" s="130">
        <v>43.643749999999997</v>
      </c>
      <c r="F334" s="133"/>
      <c r="G334" s="134">
        <f>ROUND(E334*F334,2)</f>
        <v>0</v>
      </c>
      <c r="H334" s="134">
        <v>3.6800000000000001E-3</v>
      </c>
      <c r="I334" s="134">
        <f>ROUND(E334*H334,5)</f>
        <v>0.16061</v>
      </c>
      <c r="J334" s="134">
        <v>0</v>
      </c>
      <c r="K334" s="134">
        <f>ROUND(E334*J334,5)</f>
        <v>0</v>
      </c>
      <c r="L334" s="120"/>
      <c r="M334" s="120"/>
      <c r="N334" s="120"/>
      <c r="O334" s="120"/>
      <c r="P334" s="120"/>
      <c r="Q334" s="120"/>
      <c r="R334" s="120"/>
      <c r="S334" s="120"/>
      <c r="T334" s="120"/>
      <c r="U334" s="120" t="s">
        <v>136</v>
      </c>
      <c r="V334" s="120"/>
      <c r="W334" s="120"/>
      <c r="X334" s="120"/>
      <c r="Y334" s="120"/>
      <c r="Z334" s="120"/>
      <c r="AA334" s="120"/>
      <c r="AB334" s="120"/>
      <c r="AC334" s="120"/>
      <c r="AD334" s="120"/>
      <c r="AE334" s="120"/>
      <c r="AF334" s="120"/>
      <c r="AG334" s="120"/>
      <c r="AH334" s="120"/>
      <c r="AI334" s="120"/>
      <c r="AJ334" s="120"/>
      <c r="AK334" s="120"/>
      <c r="AL334" s="120"/>
      <c r="AM334" s="120"/>
      <c r="AN334" s="120"/>
      <c r="AO334" s="120"/>
      <c r="AP334" s="120"/>
      <c r="AQ334" s="120"/>
      <c r="AR334" s="120"/>
      <c r="AS334" s="120"/>
      <c r="AT334" s="120"/>
      <c r="AU334" s="120"/>
      <c r="AV334" s="120"/>
      <c r="AW334" s="120"/>
      <c r="AX334" s="120"/>
    </row>
    <row r="335" spans="1:50" outlineLevel="1">
      <c r="A335" s="121">
        <v>153</v>
      </c>
      <c r="B335" s="125" t="s">
        <v>595</v>
      </c>
      <c r="C335" s="154" t="s">
        <v>596</v>
      </c>
      <c r="D335" s="127" t="s">
        <v>197</v>
      </c>
      <c r="E335" s="130">
        <v>25.55</v>
      </c>
      <c r="F335" s="133"/>
      <c r="G335" s="134">
        <f>ROUND(E335*F335,2)</f>
        <v>0</v>
      </c>
      <c r="H335" s="134">
        <v>3.2000000000000003E-4</v>
      </c>
      <c r="I335" s="134">
        <f>ROUND(E335*H335,5)</f>
        <v>8.1799999999999998E-3</v>
      </c>
      <c r="J335" s="134">
        <v>0</v>
      </c>
      <c r="K335" s="134">
        <f>ROUND(E335*J335,5)</f>
        <v>0</v>
      </c>
      <c r="L335" s="120"/>
      <c r="M335" s="120"/>
      <c r="N335" s="120"/>
      <c r="O335" s="120"/>
      <c r="P335" s="120"/>
      <c r="Q335" s="120"/>
      <c r="R335" s="120"/>
      <c r="S335" s="120"/>
      <c r="T335" s="120"/>
      <c r="U335" s="120" t="s">
        <v>136</v>
      </c>
      <c r="V335" s="120"/>
      <c r="W335" s="120"/>
      <c r="X335" s="120"/>
      <c r="Y335" s="120"/>
      <c r="Z335" s="120"/>
      <c r="AA335" s="120"/>
      <c r="AB335" s="120"/>
      <c r="AC335" s="120"/>
      <c r="AD335" s="120"/>
      <c r="AE335" s="120"/>
      <c r="AF335" s="120"/>
      <c r="AG335" s="120"/>
      <c r="AH335" s="120"/>
      <c r="AI335" s="120"/>
      <c r="AJ335" s="120"/>
      <c r="AK335" s="120"/>
      <c r="AL335" s="120"/>
      <c r="AM335" s="120"/>
      <c r="AN335" s="120"/>
      <c r="AO335" s="120"/>
      <c r="AP335" s="120"/>
      <c r="AQ335" s="120"/>
      <c r="AR335" s="120"/>
      <c r="AS335" s="120"/>
      <c r="AT335" s="120"/>
      <c r="AU335" s="120"/>
      <c r="AV335" s="120"/>
      <c r="AW335" s="120"/>
      <c r="AX335" s="120"/>
    </row>
    <row r="336" spans="1:50" ht="22.5" outlineLevel="1">
      <c r="A336" s="121"/>
      <c r="B336" s="125"/>
      <c r="C336" s="155" t="s">
        <v>597</v>
      </c>
      <c r="D336" s="128"/>
      <c r="E336" s="131">
        <v>25.55</v>
      </c>
      <c r="F336" s="134"/>
      <c r="G336" s="134"/>
      <c r="H336" s="134"/>
      <c r="I336" s="134"/>
      <c r="J336" s="134"/>
      <c r="K336" s="134"/>
      <c r="L336" s="120"/>
      <c r="M336" s="120"/>
      <c r="N336" s="120"/>
      <c r="O336" s="120"/>
      <c r="P336" s="120"/>
      <c r="Q336" s="120"/>
      <c r="R336" s="120"/>
      <c r="S336" s="120"/>
      <c r="T336" s="120"/>
      <c r="U336" s="120" t="s">
        <v>138</v>
      </c>
      <c r="V336" s="120">
        <v>0</v>
      </c>
      <c r="W336" s="120"/>
      <c r="X336" s="120"/>
      <c r="Y336" s="120"/>
      <c r="Z336" s="120"/>
      <c r="AA336" s="120"/>
      <c r="AB336" s="120"/>
      <c r="AC336" s="120"/>
      <c r="AD336" s="120"/>
      <c r="AE336" s="120"/>
      <c r="AF336" s="120"/>
      <c r="AG336" s="120"/>
      <c r="AH336" s="120"/>
      <c r="AI336" s="120"/>
      <c r="AJ336" s="120"/>
      <c r="AK336" s="120"/>
      <c r="AL336" s="120"/>
      <c r="AM336" s="120"/>
      <c r="AN336" s="120"/>
      <c r="AO336" s="120"/>
      <c r="AP336" s="120"/>
      <c r="AQ336" s="120"/>
      <c r="AR336" s="120"/>
      <c r="AS336" s="120"/>
      <c r="AT336" s="120"/>
      <c r="AU336" s="120"/>
      <c r="AV336" s="120"/>
      <c r="AW336" s="120"/>
      <c r="AX336" s="120"/>
    </row>
    <row r="337" spans="1:50" outlineLevel="1">
      <c r="A337" s="121">
        <v>154</v>
      </c>
      <c r="B337" s="125" t="s">
        <v>598</v>
      </c>
      <c r="C337" s="154" t="s">
        <v>599</v>
      </c>
      <c r="D337" s="127" t="s">
        <v>211</v>
      </c>
      <c r="E337" s="130">
        <v>12</v>
      </c>
      <c r="F337" s="133"/>
      <c r="G337" s="134">
        <f>ROUND(E337*F337,2)</f>
        <v>0</v>
      </c>
      <c r="H337" s="134">
        <v>4.2999999999999999E-4</v>
      </c>
      <c r="I337" s="134">
        <f>ROUND(E337*H337,5)</f>
        <v>5.1599999999999997E-3</v>
      </c>
      <c r="J337" s="134">
        <v>0</v>
      </c>
      <c r="K337" s="134">
        <f>ROUND(E337*J337,5)</f>
        <v>0</v>
      </c>
      <c r="L337" s="120"/>
      <c r="M337" s="120"/>
      <c r="N337" s="120"/>
      <c r="O337" s="120"/>
      <c r="P337" s="120"/>
      <c r="Q337" s="120"/>
      <c r="R337" s="120"/>
      <c r="S337" s="120"/>
      <c r="T337" s="120"/>
      <c r="U337" s="120" t="s">
        <v>136</v>
      </c>
      <c r="V337" s="120"/>
      <c r="W337" s="120"/>
      <c r="X337" s="120"/>
      <c r="Y337" s="120"/>
      <c r="Z337" s="120"/>
      <c r="AA337" s="120"/>
      <c r="AB337" s="120"/>
      <c r="AC337" s="120"/>
      <c r="AD337" s="120"/>
      <c r="AE337" s="120"/>
      <c r="AF337" s="120"/>
      <c r="AG337" s="120"/>
      <c r="AH337" s="120"/>
      <c r="AI337" s="120"/>
      <c r="AJ337" s="120"/>
      <c r="AK337" s="120"/>
      <c r="AL337" s="120"/>
      <c r="AM337" s="120"/>
      <c r="AN337" s="120"/>
      <c r="AO337" s="120"/>
      <c r="AP337" s="120"/>
      <c r="AQ337" s="120"/>
      <c r="AR337" s="120"/>
      <c r="AS337" s="120"/>
      <c r="AT337" s="120"/>
      <c r="AU337" s="120"/>
      <c r="AV337" s="120"/>
      <c r="AW337" s="120"/>
      <c r="AX337" s="120"/>
    </row>
    <row r="338" spans="1:50" outlineLevel="1">
      <c r="A338" s="121"/>
      <c r="B338" s="125"/>
      <c r="C338" s="155" t="s">
        <v>600</v>
      </c>
      <c r="D338" s="128"/>
      <c r="E338" s="131">
        <v>12</v>
      </c>
      <c r="F338" s="134"/>
      <c r="G338" s="134"/>
      <c r="H338" s="134"/>
      <c r="I338" s="134"/>
      <c r="J338" s="134"/>
      <c r="K338" s="134"/>
      <c r="L338" s="120"/>
      <c r="M338" s="120"/>
      <c r="N338" s="120"/>
      <c r="O338" s="120"/>
      <c r="P338" s="120"/>
      <c r="Q338" s="120"/>
      <c r="R338" s="120"/>
      <c r="S338" s="120"/>
      <c r="T338" s="120"/>
      <c r="U338" s="120" t="s">
        <v>138</v>
      </c>
      <c r="V338" s="120">
        <v>0</v>
      </c>
      <c r="W338" s="120"/>
      <c r="X338" s="120"/>
      <c r="Y338" s="120"/>
      <c r="Z338" s="120"/>
      <c r="AA338" s="120"/>
      <c r="AB338" s="120"/>
      <c r="AC338" s="120"/>
      <c r="AD338" s="120"/>
      <c r="AE338" s="120"/>
      <c r="AF338" s="120"/>
      <c r="AG338" s="120"/>
      <c r="AH338" s="120"/>
      <c r="AI338" s="120"/>
      <c r="AJ338" s="120"/>
      <c r="AK338" s="120"/>
      <c r="AL338" s="120"/>
      <c r="AM338" s="120"/>
      <c r="AN338" s="120"/>
      <c r="AO338" s="120"/>
      <c r="AP338" s="120"/>
      <c r="AQ338" s="120"/>
      <c r="AR338" s="120"/>
      <c r="AS338" s="120"/>
      <c r="AT338" s="120"/>
      <c r="AU338" s="120"/>
      <c r="AV338" s="120"/>
      <c r="AW338" s="120"/>
      <c r="AX338" s="120"/>
    </row>
    <row r="339" spans="1:50" outlineLevel="1">
      <c r="A339" s="121">
        <v>155</v>
      </c>
      <c r="B339" s="125" t="s">
        <v>601</v>
      </c>
      <c r="C339" s="154" t="s">
        <v>602</v>
      </c>
      <c r="D339" s="127" t="s">
        <v>255</v>
      </c>
      <c r="E339" s="130">
        <v>0.7</v>
      </c>
      <c r="F339" s="133"/>
      <c r="G339" s="134">
        <f>ROUND(E339*F339,2)</f>
        <v>0</v>
      </c>
      <c r="H339" s="134">
        <v>0</v>
      </c>
      <c r="I339" s="134">
        <f>ROUND(E339*H339,5)</f>
        <v>0</v>
      </c>
      <c r="J339" s="134">
        <v>0</v>
      </c>
      <c r="K339" s="134">
        <f>ROUND(E339*J339,5)</f>
        <v>0</v>
      </c>
      <c r="L339" s="120"/>
      <c r="M339" s="120"/>
      <c r="N339" s="120"/>
      <c r="O339" s="120"/>
      <c r="P339" s="120"/>
      <c r="Q339" s="120"/>
      <c r="R339" s="120"/>
      <c r="S339" s="120"/>
      <c r="T339" s="120"/>
      <c r="U339" s="120" t="s">
        <v>136</v>
      </c>
      <c r="V339" s="120"/>
      <c r="W339" s="120"/>
      <c r="X339" s="120"/>
      <c r="Y339" s="120"/>
      <c r="Z339" s="120"/>
      <c r="AA339" s="120"/>
      <c r="AB339" s="120"/>
      <c r="AC339" s="120"/>
      <c r="AD339" s="120"/>
      <c r="AE339" s="120"/>
      <c r="AF339" s="120"/>
      <c r="AG339" s="120"/>
      <c r="AH339" s="120"/>
      <c r="AI339" s="120"/>
      <c r="AJ339" s="120"/>
      <c r="AK339" s="120"/>
      <c r="AL339" s="120"/>
      <c r="AM339" s="120"/>
      <c r="AN339" s="120"/>
      <c r="AO339" s="120"/>
      <c r="AP339" s="120"/>
      <c r="AQ339" s="120"/>
      <c r="AR339" s="120"/>
      <c r="AS339" s="120"/>
      <c r="AT339" s="120"/>
      <c r="AU339" s="120"/>
      <c r="AV339" s="120"/>
      <c r="AW339" s="120"/>
      <c r="AX339" s="120"/>
    </row>
    <row r="340" spans="1:50">
      <c r="A340" s="122" t="s">
        <v>131</v>
      </c>
      <c r="B340" s="126" t="s">
        <v>83</v>
      </c>
      <c r="C340" s="156" t="s">
        <v>84</v>
      </c>
      <c r="D340" s="129"/>
      <c r="E340" s="132"/>
      <c r="F340" s="135"/>
      <c r="G340" s="135">
        <f>SUM(G341:G362)</f>
        <v>0</v>
      </c>
      <c r="H340" s="135"/>
      <c r="I340" s="135">
        <f>SUM(I341:I362)</f>
        <v>2.3477399999999999</v>
      </c>
      <c r="J340" s="135"/>
      <c r="K340" s="135">
        <f>SUM(K341:K362)</f>
        <v>0</v>
      </c>
      <c r="U340" t="s">
        <v>132</v>
      </c>
    </row>
    <row r="341" spans="1:50" ht="22.5" outlineLevel="1">
      <c r="A341" s="121">
        <v>156</v>
      </c>
      <c r="B341" s="125" t="s">
        <v>603</v>
      </c>
      <c r="C341" s="154" t="s">
        <v>604</v>
      </c>
      <c r="D341" s="127" t="s">
        <v>173</v>
      </c>
      <c r="E341" s="130">
        <v>219.7</v>
      </c>
      <c r="F341" s="133"/>
      <c r="G341" s="134">
        <f>ROUND(E341*F341,2)</f>
        <v>0</v>
      </c>
      <c r="H341" s="134">
        <v>0</v>
      </c>
      <c r="I341" s="134">
        <f>ROUND(E341*H341,5)</f>
        <v>0</v>
      </c>
      <c r="J341" s="134">
        <v>0</v>
      </c>
      <c r="K341" s="134">
        <f>ROUND(E341*J341,5)</f>
        <v>0</v>
      </c>
      <c r="L341" s="120"/>
      <c r="M341" s="120"/>
      <c r="N341" s="120"/>
      <c r="O341" s="120"/>
      <c r="P341" s="120"/>
      <c r="Q341" s="120"/>
      <c r="R341" s="120"/>
      <c r="S341" s="120"/>
      <c r="T341" s="120"/>
      <c r="U341" s="120" t="s">
        <v>136</v>
      </c>
      <c r="V341" s="120"/>
      <c r="W341" s="120"/>
      <c r="X341" s="120"/>
      <c r="Y341" s="120"/>
      <c r="Z341" s="120"/>
      <c r="AA341" s="120"/>
      <c r="AB341" s="120"/>
      <c r="AC341" s="120"/>
      <c r="AD341" s="120"/>
      <c r="AE341" s="120"/>
      <c r="AF341" s="120"/>
      <c r="AG341" s="120"/>
      <c r="AH341" s="120"/>
      <c r="AI341" s="120"/>
      <c r="AJ341" s="120"/>
      <c r="AK341" s="120"/>
      <c r="AL341" s="120"/>
      <c r="AM341" s="120"/>
      <c r="AN341" s="120"/>
      <c r="AO341" s="120"/>
      <c r="AP341" s="120"/>
      <c r="AQ341" s="120"/>
      <c r="AR341" s="120"/>
      <c r="AS341" s="120"/>
      <c r="AT341" s="120"/>
      <c r="AU341" s="120"/>
      <c r="AV341" s="120"/>
      <c r="AW341" s="120"/>
      <c r="AX341" s="120"/>
    </row>
    <row r="342" spans="1:50" outlineLevel="1">
      <c r="A342" s="121"/>
      <c r="B342" s="125"/>
      <c r="C342" s="155" t="s">
        <v>605</v>
      </c>
      <c r="D342" s="128"/>
      <c r="E342" s="131">
        <v>219.7</v>
      </c>
      <c r="F342" s="134"/>
      <c r="G342" s="134"/>
      <c r="H342" s="134"/>
      <c r="I342" s="134"/>
      <c r="J342" s="134"/>
      <c r="K342" s="134"/>
      <c r="L342" s="120"/>
      <c r="M342" s="120"/>
      <c r="N342" s="120"/>
      <c r="O342" s="120"/>
      <c r="P342" s="120"/>
      <c r="Q342" s="120"/>
      <c r="R342" s="120"/>
      <c r="S342" s="120"/>
      <c r="T342" s="120"/>
      <c r="U342" s="120" t="s">
        <v>138</v>
      </c>
      <c r="V342" s="120">
        <v>0</v>
      </c>
      <c r="W342" s="120"/>
      <c r="X342" s="120"/>
      <c r="Y342" s="120"/>
      <c r="Z342" s="120"/>
      <c r="AA342" s="120"/>
      <c r="AB342" s="120"/>
      <c r="AC342" s="120"/>
      <c r="AD342" s="120"/>
      <c r="AE342" s="120"/>
      <c r="AF342" s="120"/>
      <c r="AG342" s="120"/>
      <c r="AH342" s="120"/>
      <c r="AI342" s="120"/>
      <c r="AJ342" s="120"/>
      <c r="AK342" s="120"/>
      <c r="AL342" s="120"/>
      <c r="AM342" s="120"/>
      <c r="AN342" s="120"/>
      <c r="AO342" s="120"/>
      <c r="AP342" s="120"/>
      <c r="AQ342" s="120"/>
      <c r="AR342" s="120"/>
      <c r="AS342" s="120"/>
      <c r="AT342" s="120"/>
      <c r="AU342" s="120"/>
      <c r="AV342" s="120"/>
      <c r="AW342" s="120"/>
      <c r="AX342" s="120"/>
    </row>
    <row r="343" spans="1:50" ht="22.5" outlineLevel="1">
      <c r="A343" s="121">
        <v>157</v>
      </c>
      <c r="B343" s="125" t="s">
        <v>606</v>
      </c>
      <c r="C343" s="154" t="s">
        <v>607</v>
      </c>
      <c r="D343" s="127" t="s">
        <v>173</v>
      </c>
      <c r="E343" s="130">
        <v>51.969574999999999</v>
      </c>
      <c r="F343" s="133"/>
      <c r="G343" s="134">
        <f>ROUND(E343*F343,2)</f>
        <v>0</v>
      </c>
      <c r="H343" s="134">
        <v>0</v>
      </c>
      <c r="I343" s="134">
        <f>ROUND(E343*H343,5)</f>
        <v>0</v>
      </c>
      <c r="J343" s="134">
        <v>0</v>
      </c>
      <c r="K343" s="134">
        <f>ROUND(E343*J343,5)</f>
        <v>0</v>
      </c>
      <c r="L343" s="120"/>
      <c r="M343" s="120"/>
      <c r="N343" s="120"/>
      <c r="O343" s="120"/>
      <c r="P343" s="120"/>
      <c r="Q343" s="120"/>
      <c r="R343" s="120"/>
      <c r="S343" s="120"/>
      <c r="T343" s="120"/>
      <c r="U343" s="120" t="s">
        <v>136</v>
      </c>
      <c r="V343" s="120"/>
      <c r="W343" s="120"/>
      <c r="X343" s="120"/>
      <c r="Y343" s="120"/>
      <c r="Z343" s="120"/>
      <c r="AA343" s="120"/>
      <c r="AB343" s="120"/>
      <c r="AC343" s="120"/>
      <c r="AD343" s="120"/>
      <c r="AE343" s="120"/>
      <c r="AF343" s="120"/>
      <c r="AG343" s="120"/>
      <c r="AH343" s="120"/>
      <c r="AI343" s="120"/>
      <c r="AJ343" s="120"/>
      <c r="AK343" s="120"/>
      <c r="AL343" s="120"/>
      <c r="AM343" s="120"/>
      <c r="AN343" s="120"/>
      <c r="AO343" s="120"/>
      <c r="AP343" s="120"/>
      <c r="AQ343" s="120"/>
      <c r="AR343" s="120"/>
      <c r="AS343" s="120"/>
      <c r="AT343" s="120"/>
      <c r="AU343" s="120"/>
      <c r="AV343" s="120"/>
      <c r="AW343" s="120"/>
      <c r="AX343" s="120"/>
    </row>
    <row r="344" spans="1:50" ht="22.5" outlineLevel="1">
      <c r="A344" s="121"/>
      <c r="B344" s="125"/>
      <c r="C344" s="155" t="s">
        <v>608</v>
      </c>
      <c r="D344" s="128"/>
      <c r="E344" s="131">
        <v>51.969574999999999</v>
      </c>
      <c r="F344" s="134"/>
      <c r="G344" s="134"/>
      <c r="H344" s="134"/>
      <c r="I344" s="134"/>
      <c r="J344" s="134"/>
      <c r="K344" s="134"/>
      <c r="L344" s="120"/>
      <c r="M344" s="120"/>
      <c r="N344" s="120"/>
      <c r="O344" s="120"/>
      <c r="P344" s="120"/>
      <c r="Q344" s="120"/>
      <c r="R344" s="120"/>
      <c r="S344" s="120"/>
      <c r="T344" s="120"/>
      <c r="U344" s="120" t="s">
        <v>138</v>
      </c>
      <c r="V344" s="120">
        <v>0</v>
      </c>
      <c r="W344" s="120"/>
      <c r="X344" s="120"/>
      <c r="Y344" s="120"/>
      <c r="Z344" s="120"/>
      <c r="AA344" s="120"/>
      <c r="AB344" s="120"/>
      <c r="AC344" s="120"/>
      <c r="AD344" s="120"/>
      <c r="AE344" s="120"/>
      <c r="AF344" s="120"/>
      <c r="AG344" s="120"/>
      <c r="AH344" s="120"/>
      <c r="AI344" s="120"/>
      <c r="AJ344" s="120"/>
      <c r="AK344" s="120"/>
      <c r="AL344" s="120"/>
      <c r="AM344" s="120"/>
      <c r="AN344" s="120"/>
      <c r="AO344" s="120"/>
      <c r="AP344" s="120"/>
      <c r="AQ344" s="120"/>
      <c r="AR344" s="120"/>
      <c r="AS344" s="120"/>
      <c r="AT344" s="120"/>
      <c r="AU344" s="120"/>
      <c r="AV344" s="120"/>
      <c r="AW344" s="120"/>
      <c r="AX344" s="120"/>
    </row>
    <row r="345" spans="1:50" outlineLevel="1">
      <c r="A345" s="121">
        <v>158</v>
      </c>
      <c r="B345" s="125" t="s">
        <v>609</v>
      </c>
      <c r="C345" s="154" t="s">
        <v>610</v>
      </c>
      <c r="D345" s="127" t="s">
        <v>611</v>
      </c>
      <c r="E345" s="130">
        <v>108.667828</v>
      </c>
      <c r="F345" s="133"/>
      <c r="G345" s="134">
        <f>ROUND(E345*F345,2)</f>
        <v>0</v>
      </c>
      <c r="H345" s="134">
        <v>1E-3</v>
      </c>
      <c r="I345" s="134">
        <f>ROUND(E345*H345,5)</f>
        <v>0.10867</v>
      </c>
      <c r="J345" s="134">
        <v>0</v>
      </c>
      <c r="K345" s="134">
        <f>ROUND(E345*J345,5)</f>
        <v>0</v>
      </c>
      <c r="L345" s="120"/>
      <c r="M345" s="120"/>
      <c r="N345" s="120"/>
      <c r="O345" s="120"/>
      <c r="P345" s="120"/>
      <c r="Q345" s="120"/>
      <c r="R345" s="120"/>
      <c r="S345" s="120"/>
      <c r="T345" s="120"/>
      <c r="U345" s="120" t="s">
        <v>207</v>
      </c>
      <c r="V345" s="120"/>
      <c r="W345" s="120"/>
      <c r="X345" s="120"/>
      <c r="Y345" s="120"/>
      <c r="Z345" s="120"/>
      <c r="AA345" s="120"/>
      <c r="AB345" s="120"/>
      <c r="AC345" s="120"/>
      <c r="AD345" s="120"/>
      <c r="AE345" s="120"/>
      <c r="AF345" s="120"/>
      <c r="AG345" s="120"/>
      <c r="AH345" s="120"/>
      <c r="AI345" s="120"/>
      <c r="AJ345" s="120"/>
      <c r="AK345" s="120"/>
      <c r="AL345" s="120"/>
      <c r="AM345" s="120"/>
      <c r="AN345" s="120"/>
      <c r="AO345" s="120"/>
      <c r="AP345" s="120"/>
      <c r="AQ345" s="120"/>
      <c r="AR345" s="120"/>
      <c r="AS345" s="120"/>
      <c r="AT345" s="120"/>
      <c r="AU345" s="120"/>
      <c r="AV345" s="120"/>
      <c r="AW345" s="120"/>
      <c r="AX345" s="120"/>
    </row>
    <row r="346" spans="1:50" outlineLevel="1">
      <c r="A346" s="121"/>
      <c r="B346" s="125"/>
      <c r="C346" s="155" t="s">
        <v>612</v>
      </c>
      <c r="D346" s="128"/>
      <c r="E346" s="131">
        <v>108.667828</v>
      </c>
      <c r="F346" s="134"/>
      <c r="G346" s="134"/>
      <c r="H346" s="134"/>
      <c r="I346" s="134"/>
      <c r="J346" s="134"/>
      <c r="K346" s="134"/>
      <c r="L346" s="120"/>
      <c r="M346" s="120"/>
      <c r="N346" s="120"/>
      <c r="O346" s="120"/>
      <c r="P346" s="120"/>
      <c r="Q346" s="120"/>
      <c r="R346" s="120"/>
      <c r="S346" s="120"/>
      <c r="T346" s="120"/>
      <c r="U346" s="120" t="s">
        <v>138</v>
      </c>
      <c r="V346" s="120">
        <v>0</v>
      </c>
      <c r="W346" s="120"/>
      <c r="X346" s="120"/>
      <c r="Y346" s="120"/>
      <c r="Z346" s="120"/>
      <c r="AA346" s="120"/>
      <c r="AB346" s="120"/>
      <c r="AC346" s="120"/>
      <c r="AD346" s="120"/>
      <c r="AE346" s="120"/>
      <c r="AF346" s="120"/>
      <c r="AG346" s="120"/>
      <c r="AH346" s="120"/>
      <c r="AI346" s="120"/>
      <c r="AJ346" s="120"/>
      <c r="AK346" s="120"/>
      <c r="AL346" s="120"/>
      <c r="AM346" s="120"/>
      <c r="AN346" s="120"/>
      <c r="AO346" s="120"/>
      <c r="AP346" s="120"/>
      <c r="AQ346" s="120"/>
      <c r="AR346" s="120"/>
      <c r="AS346" s="120"/>
      <c r="AT346" s="120"/>
      <c r="AU346" s="120"/>
      <c r="AV346" s="120"/>
      <c r="AW346" s="120"/>
      <c r="AX346" s="120"/>
    </row>
    <row r="347" spans="1:50" ht="22.5" outlineLevel="1">
      <c r="A347" s="121">
        <v>159</v>
      </c>
      <c r="B347" s="125" t="s">
        <v>613</v>
      </c>
      <c r="C347" s="154" t="s">
        <v>614</v>
      </c>
      <c r="D347" s="127" t="s">
        <v>173</v>
      </c>
      <c r="E347" s="130">
        <v>219.7</v>
      </c>
      <c r="F347" s="133"/>
      <c r="G347" s="134">
        <f>ROUND(E347*F347,2)</f>
        <v>0</v>
      </c>
      <c r="H347" s="134">
        <v>3.5E-4</v>
      </c>
      <c r="I347" s="134">
        <f>ROUND(E347*H347,5)</f>
        <v>7.6899999999999996E-2</v>
      </c>
      <c r="J347" s="134">
        <v>0</v>
      </c>
      <c r="K347" s="134">
        <f>ROUND(E347*J347,5)</f>
        <v>0</v>
      </c>
      <c r="L347" s="120"/>
      <c r="M347" s="120"/>
      <c r="N347" s="120"/>
      <c r="O347" s="120"/>
      <c r="P347" s="120"/>
      <c r="Q347" s="120"/>
      <c r="R347" s="120"/>
      <c r="S347" s="120"/>
      <c r="T347" s="120"/>
      <c r="U347" s="120" t="s">
        <v>136</v>
      </c>
      <c r="V347" s="120"/>
      <c r="W347" s="120"/>
      <c r="X347" s="120"/>
      <c r="Y347" s="120"/>
      <c r="Z347" s="120"/>
      <c r="AA347" s="120"/>
      <c r="AB347" s="120"/>
      <c r="AC347" s="120"/>
      <c r="AD347" s="120"/>
      <c r="AE347" s="120"/>
      <c r="AF347" s="120"/>
      <c r="AG347" s="120"/>
      <c r="AH347" s="120"/>
      <c r="AI347" s="120"/>
      <c r="AJ347" s="120"/>
      <c r="AK347" s="120"/>
      <c r="AL347" s="120"/>
      <c r="AM347" s="120"/>
      <c r="AN347" s="120"/>
      <c r="AO347" s="120"/>
      <c r="AP347" s="120"/>
      <c r="AQ347" s="120"/>
      <c r="AR347" s="120"/>
      <c r="AS347" s="120"/>
      <c r="AT347" s="120"/>
      <c r="AU347" s="120"/>
      <c r="AV347" s="120"/>
      <c r="AW347" s="120"/>
      <c r="AX347" s="120"/>
    </row>
    <row r="348" spans="1:50" ht="22.5" outlineLevel="1">
      <c r="A348" s="121">
        <v>160</v>
      </c>
      <c r="B348" s="125" t="s">
        <v>615</v>
      </c>
      <c r="C348" s="154" t="s">
        <v>616</v>
      </c>
      <c r="D348" s="127" t="s">
        <v>173</v>
      </c>
      <c r="E348" s="130">
        <v>51.969569999999997</v>
      </c>
      <c r="F348" s="133"/>
      <c r="G348" s="134">
        <f>ROUND(E348*F348,2)</f>
        <v>0</v>
      </c>
      <c r="H348" s="134">
        <v>4.2000000000000002E-4</v>
      </c>
      <c r="I348" s="134">
        <f>ROUND(E348*H348,5)</f>
        <v>2.1829999999999999E-2</v>
      </c>
      <c r="J348" s="134">
        <v>0</v>
      </c>
      <c r="K348" s="134">
        <f>ROUND(E348*J348,5)</f>
        <v>0</v>
      </c>
      <c r="L348" s="120"/>
      <c r="M348" s="120"/>
      <c r="N348" s="120"/>
      <c r="O348" s="120"/>
      <c r="P348" s="120"/>
      <c r="Q348" s="120"/>
      <c r="R348" s="120"/>
      <c r="S348" s="120"/>
      <c r="T348" s="120"/>
      <c r="U348" s="120" t="s">
        <v>136</v>
      </c>
      <c r="V348" s="120"/>
      <c r="W348" s="120"/>
      <c r="X348" s="120"/>
      <c r="Y348" s="120"/>
      <c r="Z348" s="120"/>
      <c r="AA348" s="120"/>
      <c r="AB348" s="120"/>
      <c r="AC348" s="120"/>
      <c r="AD348" s="120"/>
      <c r="AE348" s="120"/>
      <c r="AF348" s="120"/>
      <c r="AG348" s="120"/>
      <c r="AH348" s="120"/>
      <c r="AI348" s="120"/>
      <c r="AJ348" s="120"/>
      <c r="AK348" s="120"/>
      <c r="AL348" s="120"/>
      <c r="AM348" s="120"/>
      <c r="AN348" s="120"/>
      <c r="AO348" s="120"/>
      <c r="AP348" s="120"/>
      <c r="AQ348" s="120"/>
      <c r="AR348" s="120"/>
      <c r="AS348" s="120"/>
      <c r="AT348" s="120"/>
      <c r="AU348" s="120"/>
      <c r="AV348" s="120"/>
      <c r="AW348" s="120"/>
      <c r="AX348" s="120"/>
    </row>
    <row r="349" spans="1:50" outlineLevel="1">
      <c r="A349" s="121">
        <v>161</v>
      </c>
      <c r="B349" s="125" t="s">
        <v>617</v>
      </c>
      <c r="C349" s="154" t="s">
        <v>618</v>
      </c>
      <c r="D349" s="127" t="s">
        <v>173</v>
      </c>
      <c r="E349" s="130">
        <v>312.4200055</v>
      </c>
      <c r="F349" s="133"/>
      <c r="G349" s="134">
        <f>ROUND(E349*F349,2)</f>
        <v>0</v>
      </c>
      <c r="H349" s="134">
        <v>4.4999999999999997E-3</v>
      </c>
      <c r="I349" s="134">
        <f>ROUND(E349*H349,5)</f>
        <v>1.4058900000000001</v>
      </c>
      <c r="J349" s="134">
        <v>0</v>
      </c>
      <c r="K349" s="134">
        <f>ROUND(E349*J349,5)</f>
        <v>0</v>
      </c>
      <c r="L349" s="120"/>
      <c r="M349" s="120"/>
      <c r="N349" s="120"/>
      <c r="O349" s="120"/>
      <c r="P349" s="120"/>
      <c r="Q349" s="120"/>
      <c r="R349" s="120"/>
      <c r="S349" s="120"/>
      <c r="T349" s="120"/>
      <c r="U349" s="120" t="s">
        <v>207</v>
      </c>
      <c r="V349" s="120"/>
      <c r="W349" s="120"/>
      <c r="X349" s="120"/>
      <c r="Y349" s="120"/>
      <c r="Z349" s="120"/>
      <c r="AA349" s="120"/>
      <c r="AB349" s="120"/>
      <c r="AC349" s="120"/>
      <c r="AD349" s="120"/>
      <c r="AE349" s="120"/>
      <c r="AF349" s="120"/>
      <c r="AG349" s="120"/>
      <c r="AH349" s="120"/>
      <c r="AI349" s="120"/>
      <c r="AJ349" s="120"/>
      <c r="AK349" s="120"/>
      <c r="AL349" s="120"/>
      <c r="AM349" s="120"/>
      <c r="AN349" s="120"/>
      <c r="AO349" s="120"/>
      <c r="AP349" s="120"/>
      <c r="AQ349" s="120"/>
      <c r="AR349" s="120"/>
      <c r="AS349" s="120"/>
      <c r="AT349" s="120"/>
      <c r="AU349" s="120"/>
      <c r="AV349" s="120"/>
      <c r="AW349" s="120"/>
      <c r="AX349" s="120"/>
    </row>
    <row r="350" spans="1:50" outlineLevel="1">
      <c r="A350" s="121"/>
      <c r="B350" s="125"/>
      <c r="C350" s="155" t="s">
        <v>619</v>
      </c>
      <c r="D350" s="128"/>
      <c r="E350" s="131">
        <v>312.4200055</v>
      </c>
      <c r="F350" s="134"/>
      <c r="G350" s="134"/>
      <c r="H350" s="134"/>
      <c r="I350" s="134"/>
      <c r="J350" s="134"/>
      <c r="K350" s="134"/>
      <c r="L350" s="120"/>
      <c r="M350" s="120"/>
      <c r="N350" s="120"/>
      <c r="O350" s="120"/>
      <c r="P350" s="120"/>
      <c r="Q350" s="120"/>
      <c r="R350" s="120"/>
      <c r="S350" s="120"/>
      <c r="T350" s="120"/>
      <c r="U350" s="120" t="s">
        <v>138</v>
      </c>
      <c r="V350" s="120">
        <v>0</v>
      </c>
      <c r="W350" s="120"/>
      <c r="X350" s="120"/>
      <c r="Y350" s="120"/>
      <c r="Z350" s="120"/>
      <c r="AA350" s="120"/>
      <c r="AB350" s="120"/>
      <c r="AC350" s="120"/>
      <c r="AD350" s="120"/>
      <c r="AE350" s="120"/>
      <c r="AF350" s="120"/>
      <c r="AG350" s="120"/>
      <c r="AH350" s="120"/>
      <c r="AI350" s="120"/>
      <c r="AJ350" s="120"/>
      <c r="AK350" s="120"/>
      <c r="AL350" s="120"/>
      <c r="AM350" s="120"/>
      <c r="AN350" s="120"/>
      <c r="AO350" s="120"/>
      <c r="AP350" s="120"/>
      <c r="AQ350" s="120"/>
      <c r="AR350" s="120"/>
      <c r="AS350" s="120"/>
      <c r="AT350" s="120"/>
      <c r="AU350" s="120"/>
      <c r="AV350" s="120"/>
      <c r="AW350" s="120"/>
      <c r="AX350" s="120"/>
    </row>
    <row r="351" spans="1:50" ht="22.5" outlineLevel="1">
      <c r="A351" s="121">
        <v>162</v>
      </c>
      <c r="B351" s="125" t="s">
        <v>620</v>
      </c>
      <c r="C351" s="154" t="s">
        <v>621</v>
      </c>
      <c r="D351" s="127" t="s">
        <v>173</v>
      </c>
      <c r="E351" s="130">
        <v>219.7</v>
      </c>
      <c r="F351" s="133"/>
      <c r="G351" s="134">
        <f>ROUND(E351*F351,2)</f>
        <v>0</v>
      </c>
      <c r="H351" s="134">
        <v>0</v>
      </c>
      <c r="I351" s="134">
        <f>ROUND(E351*H351,5)</f>
        <v>0</v>
      </c>
      <c r="J351" s="134">
        <v>0</v>
      </c>
      <c r="K351" s="134">
        <f>ROUND(E351*J351,5)</f>
        <v>0</v>
      </c>
      <c r="L351" s="120"/>
      <c r="M351" s="120"/>
      <c r="N351" s="120"/>
      <c r="O351" s="120"/>
      <c r="P351" s="120"/>
      <c r="Q351" s="120"/>
      <c r="R351" s="120"/>
      <c r="S351" s="120"/>
      <c r="T351" s="120"/>
      <c r="U351" s="120" t="s">
        <v>136</v>
      </c>
      <c r="V351" s="120"/>
      <c r="W351" s="120"/>
      <c r="X351" s="120"/>
      <c r="Y351" s="120"/>
      <c r="Z351" s="120"/>
      <c r="AA351" s="120"/>
      <c r="AB351" s="120"/>
      <c r="AC351" s="120"/>
      <c r="AD351" s="120"/>
      <c r="AE351" s="120"/>
      <c r="AF351" s="120"/>
      <c r="AG351" s="120"/>
      <c r="AH351" s="120"/>
      <c r="AI351" s="120"/>
      <c r="AJ351" s="120"/>
      <c r="AK351" s="120"/>
      <c r="AL351" s="120"/>
      <c r="AM351" s="120"/>
      <c r="AN351" s="120"/>
      <c r="AO351" s="120"/>
      <c r="AP351" s="120"/>
      <c r="AQ351" s="120"/>
      <c r="AR351" s="120"/>
      <c r="AS351" s="120"/>
      <c r="AT351" s="120"/>
      <c r="AU351" s="120"/>
      <c r="AV351" s="120"/>
      <c r="AW351" s="120"/>
      <c r="AX351" s="120"/>
    </row>
    <row r="352" spans="1:50" ht="22.5" outlineLevel="1">
      <c r="A352" s="121">
        <v>163</v>
      </c>
      <c r="B352" s="125" t="s">
        <v>622</v>
      </c>
      <c r="C352" s="154" t="s">
        <v>623</v>
      </c>
      <c r="D352" s="127" t="s">
        <v>173</v>
      </c>
      <c r="E352" s="130">
        <v>40.886975</v>
      </c>
      <c r="F352" s="133"/>
      <c r="G352" s="134">
        <f>ROUND(E352*F352,2)</f>
        <v>0</v>
      </c>
      <c r="H352" s="134">
        <v>0</v>
      </c>
      <c r="I352" s="134">
        <f>ROUND(E352*H352,5)</f>
        <v>0</v>
      </c>
      <c r="J352" s="134">
        <v>0</v>
      </c>
      <c r="K352" s="134">
        <f>ROUND(E352*J352,5)</f>
        <v>0</v>
      </c>
      <c r="L352" s="120"/>
      <c r="M352" s="120"/>
      <c r="N352" s="120"/>
      <c r="O352" s="120"/>
      <c r="P352" s="120"/>
      <c r="Q352" s="120"/>
      <c r="R352" s="120"/>
      <c r="S352" s="120"/>
      <c r="T352" s="120"/>
      <c r="U352" s="120" t="s">
        <v>136</v>
      </c>
      <c r="V352" s="120"/>
      <c r="W352" s="120"/>
      <c r="X352" s="120"/>
      <c r="Y352" s="120"/>
      <c r="Z352" s="120"/>
      <c r="AA352" s="120"/>
      <c r="AB352" s="120"/>
      <c r="AC352" s="120"/>
      <c r="AD352" s="120"/>
      <c r="AE352" s="120"/>
      <c r="AF352" s="120"/>
      <c r="AG352" s="120"/>
      <c r="AH352" s="120"/>
      <c r="AI352" s="120"/>
      <c r="AJ352" s="120"/>
      <c r="AK352" s="120"/>
      <c r="AL352" s="120"/>
      <c r="AM352" s="120"/>
      <c r="AN352" s="120"/>
      <c r="AO352" s="120"/>
      <c r="AP352" s="120"/>
      <c r="AQ352" s="120"/>
      <c r="AR352" s="120"/>
      <c r="AS352" s="120"/>
      <c r="AT352" s="120"/>
      <c r="AU352" s="120"/>
      <c r="AV352" s="120"/>
      <c r="AW352" s="120"/>
      <c r="AX352" s="120"/>
    </row>
    <row r="353" spans="1:50" ht="22.5" outlineLevel="1">
      <c r="A353" s="121"/>
      <c r="B353" s="125"/>
      <c r="C353" s="155" t="s">
        <v>624</v>
      </c>
      <c r="D353" s="128"/>
      <c r="E353" s="131">
        <v>40.886975</v>
      </c>
      <c r="F353" s="134"/>
      <c r="G353" s="134"/>
      <c r="H353" s="134"/>
      <c r="I353" s="134"/>
      <c r="J353" s="134"/>
      <c r="K353" s="134"/>
      <c r="L353" s="120"/>
      <c r="M353" s="120"/>
      <c r="N353" s="120"/>
      <c r="O353" s="120"/>
      <c r="P353" s="120"/>
      <c r="Q353" s="120"/>
      <c r="R353" s="120"/>
      <c r="S353" s="120"/>
      <c r="T353" s="120"/>
      <c r="U353" s="120" t="s">
        <v>138</v>
      </c>
      <c r="V353" s="120">
        <v>0</v>
      </c>
      <c r="W353" s="120"/>
      <c r="X353" s="120"/>
      <c r="Y353" s="120"/>
      <c r="Z353" s="120"/>
      <c r="AA353" s="120"/>
      <c r="AB353" s="120"/>
      <c r="AC353" s="120"/>
      <c r="AD353" s="120"/>
      <c r="AE353" s="120"/>
      <c r="AF353" s="120"/>
      <c r="AG353" s="120"/>
      <c r="AH353" s="120"/>
      <c r="AI353" s="120"/>
      <c r="AJ353" s="120"/>
      <c r="AK353" s="120"/>
      <c r="AL353" s="120"/>
      <c r="AM353" s="120"/>
      <c r="AN353" s="120"/>
      <c r="AO353" s="120"/>
      <c r="AP353" s="120"/>
      <c r="AQ353" s="120"/>
      <c r="AR353" s="120"/>
      <c r="AS353" s="120"/>
      <c r="AT353" s="120"/>
      <c r="AU353" s="120"/>
      <c r="AV353" s="120"/>
      <c r="AW353" s="120"/>
      <c r="AX353" s="120"/>
    </row>
    <row r="354" spans="1:50" outlineLevel="1">
      <c r="A354" s="121">
        <v>164</v>
      </c>
      <c r="B354" s="125" t="s">
        <v>205</v>
      </c>
      <c r="C354" s="154" t="s">
        <v>206</v>
      </c>
      <c r="D354" s="127" t="s">
        <v>173</v>
      </c>
      <c r="E354" s="130">
        <v>299.67501549999997</v>
      </c>
      <c r="F354" s="133"/>
      <c r="G354" s="134">
        <f>ROUND(E354*F354,2)</f>
        <v>0</v>
      </c>
      <c r="H354" s="134">
        <v>2.9999999999999997E-4</v>
      </c>
      <c r="I354" s="134">
        <f>ROUND(E354*H354,5)</f>
        <v>8.9899999999999994E-2</v>
      </c>
      <c r="J354" s="134">
        <v>0</v>
      </c>
      <c r="K354" s="134">
        <f>ROUND(E354*J354,5)</f>
        <v>0</v>
      </c>
      <c r="L354" s="120"/>
      <c r="M354" s="120"/>
      <c r="N354" s="120"/>
      <c r="O354" s="120"/>
      <c r="P354" s="120"/>
      <c r="Q354" s="120"/>
      <c r="R354" s="120"/>
      <c r="S354" s="120"/>
      <c r="T354" s="120"/>
      <c r="U354" s="120" t="s">
        <v>207</v>
      </c>
      <c r="V354" s="120"/>
      <c r="W354" s="120"/>
      <c r="X354" s="120"/>
      <c r="Y354" s="120"/>
      <c r="Z354" s="120"/>
      <c r="AA354" s="120"/>
      <c r="AB354" s="120"/>
      <c r="AC354" s="120"/>
      <c r="AD354" s="120"/>
      <c r="AE354" s="120"/>
      <c r="AF354" s="120"/>
      <c r="AG354" s="120"/>
      <c r="AH354" s="120"/>
      <c r="AI354" s="120"/>
      <c r="AJ354" s="120"/>
      <c r="AK354" s="120"/>
      <c r="AL354" s="120"/>
      <c r="AM354" s="120"/>
      <c r="AN354" s="120"/>
      <c r="AO354" s="120"/>
      <c r="AP354" s="120"/>
      <c r="AQ354" s="120"/>
      <c r="AR354" s="120"/>
      <c r="AS354" s="120"/>
      <c r="AT354" s="120"/>
      <c r="AU354" s="120"/>
      <c r="AV354" s="120"/>
      <c r="AW354" s="120"/>
      <c r="AX354" s="120"/>
    </row>
    <row r="355" spans="1:50" outlineLevel="1">
      <c r="A355" s="121"/>
      <c r="B355" s="125"/>
      <c r="C355" s="155" t="s">
        <v>625</v>
      </c>
      <c r="D355" s="128"/>
      <c r="E355" s="131">
        <v>299.67501549999997</v>
      </c>
      <c r="F355" s="134"/>
      <c r="G355" s="134"/>
      <c r="H355" s="134"/>
      <c r="I355" s="134"/>
      <c r="J355" s="134"/>
      <c r="K355" s="134"/>
      <c r="L355" s="120"/>
      <c r="M355" s="120"/>
      <c r="N355" s="120"/>
      <c r="O355" s="120"/>
      <c r="P355" s="120"/>
      <c r="Q355" s="120"/>
      <c r="R355" s="120"/>
      <c r="S355" s="120"/>
      <c r="T355" s="120"/>
      <c r="U355" s="120" t="s">
        <v>138</v>
      </c>
      <c r="V355" s="120">
        <v>0</v>
      </c>
      <c r="W355" s="120"/>
      <c r="X355" s="120"/>
      <c r="Y355" s="120"/>
      <c r="Z355" s="120"/>
      <c r="AA355" s="120"/>
      <c r="AB355" s="120"/>
      <c r="AC355" s="120"/>
      <c r="AD355" s="120"/>
      <c r="AE355" s="120"/>
      <c r="AF355" s="120"/>
      <c r="AG355" s="120"/>
      <c r="AH355" s="120"/>
      <c r="AI355" s="120"/>
      <c r="AJ355" s="120"/>
      <c r="AK355" s="120"/>
      <c r="AL355" s="120"/>
      <c r="AM355" s="120"/>
      <c r="AN355" s="120"/>
      <c r="AO355" s="120"/>
      <c r="AP355" s="120"/>
      <c r="AQ355" s="120"/>
      <c r="AR355" s="120"/>
      <c r="AS355" s="120"/>
      <c r="AT355" s="120"/>
      <c r="AU355" s="120"/>
      <c r="AV355" s="120"/>
      <c r="AW355" s="120"/>
      <c r="AX355" s="120"/>
    </row>
    <row r="356" spans="1:50" ht="22.5" outlineLevel="1">
      <c r="A356" s="121">
        <v>165</v>
      </c>
      <c r="B356" s="125" t="s">
        <v>626</v>
      </c>
      <c r="C356" s="154" t="s">
        <v>627</v>
      </c>
      <c r="D356" s="127" t="s">
        <v>173</v>
      </c>
      <c r="E356" s="130">
        <v>219.7</v>
      </c>
      <c r="F356" s="133"/>
      <c r="G356" s="134">
        <f>ROUND(E356*F356,2)</f>
        <v>0</v>
      </c>
      <c r="H356" s="134">
        <v>0</v>
      </c>
      <c r="I356" s="134">
        <f>ROUND(E356*H356,5)</f>
        <v>0</v>
      </c>
      <c r="J356" s="134">
        <v>0</v>
      </c>
      <c r="K356" s="134">
        <f>ROUND(E356*J356,5)</f>
        <v>0</v>
      </c>
      <c r="L356" s="120"/>
      <c r="M356" s="120"/>
      <c r="N356" s="120"/>
      <c r="O356" s="120"/>
      <c r="P356" s="120"/>
      <c r="Q356" s="120"/>
      <c r="R356" s="120"/>
      <c r="S356" s="120"/>
      <c r="T356" s="120"/>
      <c r="U356" s="120" t="s">
        <v>136</v>
      </c>
      <c r="V356" s="120"/>
      <c r="W356" s="120"/>
      <c r="X356" s="120"/>
      <c r="Y356" s="120"/>
      <c r="Z356" s="120"/>
      <c r="AA356" s="120"/>
      <c r="AB356" s="120"/>
      <c r="AC356" s="120"/>
      <c r="AD356" s="120"/>
      <c r="AE356" s="120"/>
      <c r="AF356" s="120"/>
      <c r="AG356" s="120"/>
      <c r="AH356" s="120"/>
      <c r="AI356" s="120"/>
      <c r="AJ356" s="120"/>
      <c r="AK356" s="120"/>
      <c r="AL356" s="120"/>
      <c r="AM356" s="120"/>
      <c r="AN356" s="120"/>
      <c r="AO356" s="120"/>
      <c r="AP356" s="120"/>
      <c r="AQ356" s="120"/>
      <c r="AR356" s="120"/>
      <c r="AS356" s="120"/>
      <c r="AT356" s="120"/>
      <c r="AU356" s="120"/>
      <c r="AV356" s="120"/>
      <c r="AW356" s="120"/>
      <c r="AX356" s="120"/>
    </row>
    <row r="357" spans="1:50" ht="22.5" outlineLevel="1">
      <c r="A357" s="121">
        <v>166</v>
      </c>
      <c r="B357" s="125" t="s">
        <v>628</v>
      </c>
      <c r="C357" s="154" t="s">
        <v>629</v>
      </c>
      <c r="D357" s="127" t="s">
        <v>173</v>
      </c>
      <c r="E357" s="130">
        <v>40.886969999999998</v>
      </c>
      <c r="F357" s="133"/>
      <c r="G357" s="134">
        <f>ROUND(E357*F357,2)</f>
        <v>0</v>
      </c>
      <c r="H357" s="134">
        <v>3.0000000000000001E-5</v>
      </c>
      <c r="I357" s="134">
        <f>ROUND(E357*H357,5)</f>
        <v>1.23E-3</v>
      </c>
      <c r="J357" s="134">
        <v>0</v>
      </c>
      <c r="K357" s="134">
        <f>ROUND(E357*J357,5)</f>
        <v>0</v>
      </c>
      <c r="L357" s="120"/>
      <c r="M357" s="120"/>
      <c r="N357" s="120"/>
      <c r="O357" s="120"/>
      <c r="P357" s="120"/>
      <c r="Q357" s="120"/>
      <c r="R357" s="120"/>
      <c r="S357" s="120"/>
      <c r="T357" s="120"/>
      <c r="U357" s="120" t="s">
        <v>136</v>
      </c>
      <c r="V357" s="120"/>
      <c r="W357" s="120"/>
      <c r="X357" s="120"/>
      <c r="Y357" s="120"/>
      <c r="Z357" s="120"/>
      <c r="AA357" s="120"/>
      <c r="AB357" s="120"/>
      <c r="AC357" s="120"/>
      <c r="AD357" s="120"/>
      <c r="AE357" s="120"/>
      <c r="AF357" s="120"/>
      <c r="AG357" s="120"/>
      <c r="AH357" s="120"/>
      <c r="AI357" s="120"/>
      <c r="AJ357" s="120"/>
      <c r="AK357" s="120"/>
      <c r="AL357" s="120"/>
      <c r="AM357" s="120"/>
      <c r="AN357" s="120"/>
      <c r="AO357" s="120"/>
      <c r="AP357" s="120"/>
      <c r="AQ357" s="120"/>
      <c r="AR357" s="120"/>
      <c r="AS357" s="120"/>
      <c r="AT357" s="120"/>
      <c r="AU357" s="120"/>
      <c r="AV357" s="120"/>
      <c r="AW357" s="120"/>
      <c r="AX357" s="120"/>
    </row>
    <row r="358" spans="1:50" outlineLevel="1">
      <c r="A358" s="121">
        <v>167</v>
      </c>
      <c r="B358" s="125" t="s">
        <v>630</v>
      </c>
      <c r="C358" s="154" t="s">
        <v>631</v>
      </c>
      <c r="D358" s="127" t="s">
        <v>173</v>
      </c>
      <c r="E358" s="130">
        <v>299.67502000000002</v>
      </c>
      <c r="F358" s="133"/>
      <c r="G358" s="134">
        <f>ROUND(E358*F358,2)</f>
        <v>0</v>
      </c>
      <c r="H358" s="134">
        <v>1.9599999999999999E-3</v>
      </c>
      <c r="I358" s="134">
        <f>ROUND(E358*H358,5)</f>
        <v>0.58735999999999999</v>
      </c>
      <c r="J358" s="134">
        <v>0</v>
      </c>
      <c r="K358" s="134">
        <f>ROUND(E358*J358,5)</f>
        <v>0</v>
      </c>
      <c r="L358" s="120"/>
      <c r="M358" s="120"/>
      <c r="N358" s="120"/>
      <c r="O358" s="120"/>
      <c r="P358" s="120"/>
      <c r="Q358" s="120"/>
      <c r="R358" s="120"/>
      <c r="S358" s="120"/>
      <c r="T358" s="120"/>
      <c r="U358" s="120" t="s">
        <v>207</v>
      </c>
      <c r="V358" s="120"/>
      <c r="W358" s="120"/>
      <c r="X358" s="120"/>
      <c r="Y358" s="120"/>
      <c r="Z358" s="120"/>
      <c r="AA358" s="120"/>
      <c r="AB358" s="120"/>
      <c r="AC358" s="120"/>
      <c r="AD358" s="120"/>
      <c r="AE358" s="120"/>
      <c r="AF358" s="120"/>
      <c r="AG358" s="120"/>
      <c r="AH358" s="120"/>
      <c r="AI358" s="120"/>
      <c r="AJ358" s="120"/>
      <c r="AK358" s="120"/>
      <c r="AL358" s="120"/>
      <c r="AM358" s="120"/>
      <c r="AN358" s="120"/>
      <c r="AO358" s="120"/>
      <c r="AP358" s="120"/>
      <c r="AQ358" s="120"/>
      <c r="AR358" s="120"/>
      <c r="AS358" s="120"/>
      <c r="AT358" s="120"/>
      <c r="AU358" s="120"/>
      <c r="AV358" s="120"/>
      <c r="AW358" s="120"/>
      <c r="AX358" s="120"/>
    </row>
    <row r="359" spans="1:50" outlineLevel="1">
      <c r="A359" s="121">
        <v>168</v>
      </c>
      <c r="B359" s="125" t="s">
        <v>632</v>
      </c>
      <c r="C359" s="154" t="s">
        <v>633</v>
      </c>
      <c r="D359" s="127" t="s">
        <v>197</v>
      </c>
      <c r="E359" s="130">
        <v>72.575000000000003</v>
      </c>
      <c r="F359" s="133"/>
      <c r="G359" s="134">
        <f>ROUND(E359*F359,2)</f>
        <v>0</v>
      </c>
      <c r="H359" s="134">
        <v>7.6000000000000004E-4</v>
      </c>
      <c r="I359" s="134">
        <f>ROUND(E359*H359,5)</f>
        <v>5.5160000000000001E-2</v>
      </c>
      <c r="J359" s="134">
        <v>0</v>
      </c>
      <c r="K359" s="134">
        <f>ROUND(E359*J359,5)</f>
        <v>0</v>
      </c>
      <c r="L359" s="120"/>
      <c r="M359" s="120"/>
      <c r="N359" s="120"/>
      <c r="O359" s="120"/>
      <c r="P359" s="120"/>
      <c r="Q359" s="120"/>
      <c r="R359" s="120"/>
      <c r="S359" s="120"/>
      <c r="T359" s="120"/>
      <c r="U359" s="120" t="s">
        <v>136</v>
      </c>
      <c r="V359" s="120"/>
      <c r="W359" s="120"/>
      <c r="X359" s="120"/>
      <c r="Y359" s="120"/>
      <c r="Z359" s="120"/>
      <c r="AA359" s="120"/>
      <c r="AB359" s="120"/>
      <c r="AC359" s="120"/>
      <c r="AD359" s="120"/>
      <c r="AE359" s="120"/>
      <c r="AF359" s="120"/>
      <c r="AG359" s="120"/>
      <c r="AH359" s="120"/>
      <c r="AI359" s="120"/>
      <c r="AJ359" s="120"/>
      <c r="AK359" s="120"/>
      <c r="AL359" s="120"/>
      <c r="AM359" s="120"/>
      <c r="AN359" s="120"/>
      <c r="AO359" s="120"/>
      <c r="AP359" s="120"/>
      <c r="AQ359" s="120"/>
      <c r="AR359" s="120"/>
      <c r="AS359" s="120"/>
      <c r="AT359" s="120"/>
      <c r="AU359" s="120"/>
      <c r="AV359" s="120"/>
      <c r="AW359" s="120"/>
      <c r="AX359" s="120"/>
    </row>
    <row r="360" spans="1:50" ht="22.5" outlineLevel="1">
      <c r="A360" s="121"/>
      <c r="B360" s="125"/>
      <c r="C360" s="155" t="s">
        <v>634</v>
      </c>
      <c r="D360" s="128"/>
      <c r="E360" s="131">
        <v>72.575000000000003</v>
      </c>
      <c r="F360" s="134"/>
      <c r="G360" s="134"/>
      <c r="H360" s="134"/>
      <c r="I360" s="134"/>
      <c r="J360" s="134"/>
      <c r="K360" s="134"/>
      <c r="L360" s="120"/>
      <c r="M360" s="120"/>
      <c r="N360" s="120"/>
      <c r="O360" s="120"/>
      <c r="P360" s="120"/>
      <c r="Q360" s="120"/>
      <c r="R360" s="120"/>
      <c r="S360" s="120"/>
      <c r="T360" s="120"/>
      <c r="U360" s="120" t="s">
        <v>138</v>
      </c>
      <c r="V360" s="120">
        <v>0</v>
      </c>
      <c r="W360" s="120"/>
      <c r="X360" s="120"/>
      <c r="Y360" s="120"/>
      <c r="Z360" s="120"/>
      <c r="AA360" s="120"/>
      <c r="AB360" s="120"/>
      <c r="AC360" s="120"/>
      <c r="AD360" s="120"/>
      <c r="AE360" s="120"/>
      <c r="AF360" s="120"/>
      <c r="AG360" s="120"/>
      <c r="AH360" s="120"/>
      <c r="AI360" s="120"/>
      <c r="AJ360" s="120"/>
      <c r="AK360" s="120"/>
      <c r="AL360" s="120"/>
      <c r="AM360" s="120"/>
      <c r="AN360" s="120"/>
      <c r="AO360" s="120"/>
      <c r="AP360" s="120"/>
      <c r="AQ360" s="120"/>
      <c r="AR360" s="120"/>
      <c r="AS360" s="120"/>
      <c r="AT360" s="120"/>
      <c r="AU360" s="120"/>
      <c r="AV360" s="120"/>
      <c r="AW360" s="120"/>
      <c r="AX360" s="120"/>
    </row>
    <row r="361" spans="1:50" outlineLevel="1">
      <c r="A361" s="121">
        <v>169</v>
      </c>
      <c r="B361" s="125" t="s">
        <v>635</v>
      </c>
      <c r="C361" s="154" t="s">
        <v>636</v>
      </c>
      <c r="D361" s="127" t="s">
        <v>211</v>
      </c>
      <c r="E361" s="130">
        <v>8</v>
      </c>
      <c r="F361" s="133"/>
      <c r="G361" s="134">
        <f>ROUND(E361*F361,2)</f>
        <v>0</v>
      </c>
      <c r="H361" s="134">
        <v>1E-4</v>
      </c>
      <c r="I361" s="134">
        <f>ROUND(E361*H361,5)</f>
        <v>8.0000000000000004E-4</v>
      </c>
      <c r="J361" s="134">
        <v>0</v>
      </c>
      <c r="K361" s="134">
        <f>ROUND(E361*J361,5)</f>
        <v>0</v>
      </c>
      <c r="L361" s="120"/>
      <c r="M361" s="120"/>
      <c r="N361" s="120"/>
      <c r="O361" s="120"/>
      <c r="P361" s="120"/>
      <c r="Q361" s="120"/>
      <c r="R361" s="120"/>
      <c r="S361" s="120"/>
      <c r="T361" s="120"/>
      <c r="U361" s="120" t="s">
        <v>136</v>
      </c>
      <c r="V361" s="120"/>
      <c r="W361" s="120"/>
      <c r="X361" s="120"/>
      <c r="Y361" s="120"/>
      <c r="Z361" s="120"/>
      <c r="AA361" s="120"/>
      <c r="AB361" s="120"/>
      <c r="AC361" s="120"/>
      <c r="AD361" s="120"/>
      <c r="AE361" s="120"/>
      <c r="AF361" s="120"/>
      <c r="AG361" s="120"/>
      <c r="AH361" s="120"/>
      <c r="AI361" s="120"/>
      <c r="AJ361" s="120"/>
      <c r="AK361" s="120"/>
      <c r="AL361" s="120"/>
      <c r="AM361" s="120"/>
      <c r="AN361" s="120"/>
      <c r="AO361" s="120"/>
      <c r="AP361" s="120"/>
      <c r="AQ361" s="120"/>
      <c r="AR361" s="120"/>
      <c r="AS361" s="120"/>
      <c r="AT361" s="120"/>
      <c r="AU361" s="120"/>
      <c r="AV361" s="120"/>
      <c r="AW361" s="120"/>
      <c r="AX361" s="120"/>
    </row>
    <row r="362" spans="1:50" outlineLevel="1">
      <c r="A362" s="121">
        <v>170</v>
      </c>
      <c r="B362" s="125" t="s">
        <v>637</v>
      </c>
      <c r="C362" s="154" t="s">
        <v>638</v>
      </c>
      <c r="D362" s="127" t="s">
        <v>255</v>
      </c>
      <c r="E362" s="130">
        <v>2.3477000000000001</v>
      </c>
      <c r="F362" s="133"/>
      <c r="G362" s="134">
        <f>ROUND(E362*F362,2)</f>
        <v>0</v>
      </c>
      <c r="H362" s="134">
        <v>0</v>
      </c>
      <c r="I362" s="134">
        <f>ROUND(E362*H362,5)</f>
        <v>0</v>
      </c>
      <c r="J362" s="134">
        <v>0</v>
      </c>
      <c r="K362" s="134">
        <f>ROUND(E362*J362,5)</f>
        <v>0</v>
      </c>
      <c r="L362" s="120"/>
      <c r="M362" s="120"/>
      <c r="N362" s="120"/>
      <c r="O362" s="120"/>
      <c r="P362" s="120"/>
      <c r="Q362" s="120"/>
      <c r="R362" s="120"/>
      <c r="S362" s="120"/>
      <c r="T362" s="120"/>
      <c r="U362" s="120" t="s">
        <v>136</v>
      </c>
      <c r="V362" s="120"/>
      <c r="W362" s="120"/>
      <c r="X362" s="120"/>
      <c r="Y362" s="120"/>
      <c r="Z362" s="120"/>
      <c r="AA362" s="120"/>
      <c r="AB362" s="120"/>
      <c r="AC362" s="120"/>
      <c r="AD362" s="120"/>
      <c r="AE362" s="120"/>
      <c r="AF362" s="120"/>
      <c r="AG362" s="120"/>
      <c r="AH362" s="120"/>
      <c r="AI362" s="120"/>
      <c r="AJ362" s="120"/>
      <c r="AK362" s="120"/>
      <c r="AL362" s="120"/>
      <c r="AM362" s="120"/>
      <c r="AN362" s="120"/>
      <c r="AO362" s="120"/>
      <c r="AP362" s="120"/>
      <c r="AQ362" s="120"/>
      <c r="AR362" s="120"/>
      <c r="AS362" s="120"/>
      <c r="AT362" s="120"/>
      <c r="AU362" s="120"/>
      <c r="AV362" s="120"/>
      <c r="AW362" s="120"/>
      <c r="AX362" s="120"/>
    </row>
    <row r="363" spans="1:50">
      <c r="A363" s="122" t="s">
        <v>131</v>
      </c>
      <c r="B363" s="126" t="s">
        <v>85</v>
      </c>
      <c r="C363" s="156" t="s">
        <v>86</v>
      </c>
      <c r="D363" s="129"/>
      <c r="E363" s="132"/>
      <c r="F363" s="135"/>
      <c r="G363" s="135">
        <f>SUM(G364:G394)</f>
        <v>0</v>
      </c>
      <c r="H363" s="135"/>
      <c r="I363" s="135">
        <f>SUM(I364:I394)</f>
        <v>3.8977400000000002</v>
      </c>
      <c r="J363" s="135"/>
      <c r="K363" s="135">
        <f>SUM(K364:K394)</f>
        <v>0</v>
      </c>
      <c r="U363" t="s">
        <v>132</v>
      </c>
    </row>
    <row r="364" spans="1:50" ht="22.5" outlineLevel="1">
      <c r="A364" s="121">
        <v>171</v>
      </c>
      <c r="B364" s="125" t="s">
        <v>639</v>
      </c>
      <c r="C364" s="154" t="s">
        <v>640</v>
      </c>
      <c r="D364" s="127" t="s">
        <v>173</v>
      </c>
      <c r="E364" s="130">
        <v>222.91499999999999</v>
      </c>
      <c r="F364" s="133"/>
      <c r="G364" s="134">
        <f>ROUND(E364*F364,2)</f>
        <v>0</v>
      </c>
      <c r="H364" s="134">
        <v>0</v>
      </c>
      <c r="I364" s="134">
        <f>ROUND(E364*H364,5)</f>
        <v>0</v>
      </c>
      <c r="J364" s="134">
        <v>0</v>
      </c>
      <c r="K364" s="134">
        <f>ROUND(E364*J364,5)</f>
        <v>0</v>
      </c>
      <c r="L364" s="120"/>
      <c r="M364" s="120"/>
      <c r="N364" s="120"/>
      <c r="O364" s="120"/>
      <c r="P364" s="120"/>
      <c r="Q364" s="120"/>
      <c r="R364" s="120"/>
      <c r="S364" s="120"/>
      <c r="T364" s="120"/>
      <c r="U364" s="120" t="s">
        <v>136</v>
      </c>
      <c r="V364" s="120"/>
      <c r="W364" s="120"/>
      <c r="X364" s="120"/>
      <c r="Y364" s="120"/>
      <c r="Z364" s="120"/>
      <c r="AA364" s="120"/>
      <c r="AB364" s="120"/>
      <c r="AC364" s="120"/>
      <c r="AD364" s="120"/>
      <c r="AE364" s="120"/>
      <c r="AF364" s="120"/>
      <c r="AG364" s="120"/>
      <c r="AH364" s="120"/>
      <c r="AI364" s="120"/>
      <c r="AJ364" s="120"/>
      <c r="AK364" s="120"/>
      <c r="AL364" s="120"/>
      <c r="AM364" s="120"/>
      <c r="AN364" s="120"/>
      <c r="AO364" s="120"/>
      <c r="AP364" s="120"/>
      <c r="AQ364" s="120"/>
      <c r="AR364" s="120"/>
      <c r="AS364" s="120"/>
      <c r="AT364" s="120"/>
      <c r="AU364" s="120"/>
      <c r="AV364" s="120"/>
      <c r="AW364" s="120"/>
      <c r="AX364" s="120"/>
    </row>
    <row r="365" spans="1:50" outlineLevel="1">
      <c r="A365" s="121"/>
      <c r="B365" s="125"/>
      <c r="C365" s="155" t="s">
        <v>439</v>
      </c>
      <c r="D365" s="128"/>
      <c r="E365" s="131">
        <v>203.05</v>
      </c>
      <c r="F365" s="134"/>
      <c r="G365" s="134"/>
      <c r="H365" s="134"/>
      <c r="I365" s="134"/>
      <c r="J365" s="134"/>
      <c r="K365" s="134"/>
      <c r="L365" s="120"/>
      <c r="M365" s="120"/>
      <c r="N365" s="120"/>
      <c r="O365" s="120"/>
      <c r="P365" s="120"/>
      <c r="Q365" s="120"/>
      <c r="R365" s="120"/>
      <c r="S365" s="120"/>
      <c r="T365" s="120"/>
      <c r="U365" s="120" t="s">
        <v>138</v>
      </c>
      <c r="V365" s="120">
        <v>0</v>
      </c>
      <c r="W365" s="120"/>
      <c r="X365" s="120"/>
      <c r="Y365" s="120"/>
      <c r="Z365" s="120"/>
      <c r="AA365" s="120"/>
      <c r="AB365" s="120"/>
      <c r="AC365" s="120"/>
      <c r="AD365" s="120"/>
      <c r="AE365" s="120"/>
      <c r="AF365" s="120"/>
      <c r="AG365" s="120"/>
      <c r="AH365" s="120"/>
      <c r="AI365" s="120"/>
      <c r="AJ365" s="120"/>
      <c r="AK365" s="120"/>
      <c r="AL365" s="120"/>
      <c r="AM365" s="120"/>
      <c r="AN365" s="120"/>
      <c r="AO365" s="120"/>
      <c r="AP365" s="120"/>
      <c r="AQ365" s="120"/>
      <c r="AR365" s="120"/>
      <c r="AS365" s="120"/>
      <c r="AT365" s="120"/>
      <c r="AU365" s="120"/>
      <c r="AV365" s="120"/>
      <c r="AW365" s="120"/>
      <c r="AX365" s="120"/>
    </row>
    <row r="366" spans="1:50" outlineLevel="1">
      <c r="A366" s="121"/>
      <c r="B366" s="125"/>
      <c r="C366" s="155" t="s">
        <v>473</v>
      </c>
      <c r="D366" s="128"/>
      <c r="E366" s="131">
        <v>19.864999999999998</v>
      </c>
      <c r="F366" s="134"/>
      <c r="G366" s="134"/>
      <c r="H366" s="134"/>
      <c r="I366" s="134"/>
      <c r="J366" s="134"/>
      <c r="K366" s="134"/>
      <c r="L366" s="120"/>
      <c r="M366" s="120"/>
      <c r="N366" s="120"/>
      <c r="O366" s="120"/>
      <c r="P366" s="120"/>
      <c r="Q366" s="120"/>
      <c r="R366" s="120"/>
      <c r="S366" s="120"/>
      <c r="T366" s="120"/>
      <c r="U366" s="120" t="s">
        <v>138</v>
      </c>
      <c r="V366" s="120">
        <v>0</v>
      </c>
      <c r="W366" s="120"/>
      <c r="X366" s="120"/>
      <c r="Y366" s="120"/>
      <c r="Z366" s="120"/>
      <c r="AA366" s="120"/>
      <c r="AB366" s="120"/>
      <c r="AC366" s="120"/>
      <c r="AD366" s="120"/>
      <c r="AE366" s="120"/>
      <c r="AF366" s="120"/>
      <c r="AG366" s="120"/>
      <c r="AH366" s="120"/>
      <c r="AI366" s="120"/>
      <c r="AJ366" s="120"/>
      <c r="AK366" s="120"/>
      <c r="AL366" s="120"/>
      <c r="AM366" s="120"/>
      <c r="AN366" s="120"/>
      <c r="AO366" s="120"/>
      <c r="AP366" s="120"/>
      <c r="AQ366" s="120"/>
      <c r="AR366" s="120"/>
      <c r="AS366" s="120"/>
      <c r="AT366" s="120"/>
      <c r="AU366" s="120"/>
      <c r="AV366" s="120"/>
      <c r="AW366" s="120"/>
      <c r="AX366" s="120"/>
    </row>
    <row r="367" spans="1:50" outlineLevel="1">
      <c r="A367" s="121">
        <v>172</v>
      </c>
      <c r="B367" s="125" t="s">
        <v>641</v>
      </c>
      <c r="C367" s="154" t="s">
        <v>642</v>
      </c>
      <c r="D367" s="127" t="s">
        <v>135</v>
      </c>
      <c r="E367" s="130">
        <v>22.363162500000001</v>
      </c>
      <c r="F367" s="133"/>
      <c r="G367" s="134">
        <f>ROUND(E367*F367,2)</f>
        <v>0</v>
      </c>
      <c r="H367" s="134">
        <v>0.03</v>
      </c>
      <c r="I367" s="134">
        <f>ROUND(E367*H367,5)</f>
        <v>0.67088999999999999</v>
      </c>
      <c r="J367" s="134">
        <v>0</v>
      </c>
      <c r="K367" s="134">
        <f>ROUND(E367*J367,5)</f>
        <v>0</v>
      </c>
      <c r="L367" s="120"/>
      <c r="M367" s="120"/>
      <c r="N367" s="120"/>
      <c r="O367" s="120"/>
      <c r="P367" s="120"/>
      <c r="Q367" s="120"/>
      <c r="R367" s="120"/>
      <c r="S367" s="120"/>
      <c r="T367" s="120"/>
      <c r="U367" s="120" t="s">
        <v>207</v>
      </c>
      <c r="V367" s="120"/>
      <c r="W367" s="120"/>
      <c r="X367" s="120"/>
      <c r="Y367" s="120"/>
      <c r="Z367" s="120"/>
      <c r="AA367" s="120"/>
      <c r="AB367" s="120"/>
      <c r="AC367" s="120"/>
      <c r="AD367" s="120"/>
      <c r="AE367" s="120"/>
      <c r="AF367" s="120"/>
      <c r="AG367" s="120"/>
      <c r="AH367" s="120"/>
      <c r="AI367" s="120"/>
      <c r="AJ367" s="120"/>
      <c r="AK367" s="120"/>
      <c r="AL367" s="120"/>
      <c r="AM367" s="120"/>
      <c r="AN367" s="120"/>
      <c r="AO367" s="120"/>
      <c r="AP367" s="120"/>
      <c r="AQ367" s="120"/>
      <c r="AR367" s="120"/>
      <c r="AS367" s="120"/>
      <c r="AT367" s="120"/>
      <c r="AU367" s="120"/>
      <c r="AV367" s="120"/>
      <c r="AW367" s="120"/>
      <c r="AX367" s="120"/>
    </row>
    <row r="368" spans="1:50" outlineLevel="1">
      <c r="A368" s="121"/>
      <c r="B368" s="125"/>
      <c r="C368" s="155" t="s">
        <v>643</v>
      </c>
      <c r="D368" s="128"/>
      <c r="E368" s="131">
        <v>21.320250000000001</v>
      </c>
      <c r="F368" s="134"/>
      <c r="G368" s="134"/>
      <c r="H368" s="134"/>
      <c r="I368" s="134"/>
      <c r="J368" s="134"/>
      <c r="K368" s="134"/>
      <c r="L368" s="120"/>
      <c r="M368" s="120"/>
      <c r="N368" s="120"/>
      <c r="O368" s="120"/>
      <c r="P368" s="120"/>
      <c r="Q368" s="120"/>
      <c r="R368" s="120"/>
      <c r="S368" s="120"/>
      <c r="T368" s="120"/>
      <c r="U368" s="120" t="s">
        <v>138</v>
      </c>
      <c r="V368" s="120">
        <v>0</v>
      </c>
      <c r="W368" s="120"/>
      <c r="X368" s="120"/>
      <c r="Y368" s="120"/>
      <c r="Z368" s="120"/>
      <c r="AA368" s="120"/>
      <c r="AB368" s="120"/>
      <c r="AC368" s="120"/>
      <c r="AD368" s="120"/>
      <c r="AE368" s="120"/>
      <c r="AF368" s="120"/>
      <c r="AG368" s="120"/>
      <c r="AH368" s="120"/>
      <c r="AI368" s="120"/>
      <c r="AJ368" s="120"/>
      <c r="AK368" s="120"/>
      <c r="AL368" s="120"/>
      <c r="AM368" s="120"/>
      <c r="AN368" s="120"/>
      <c r="AO368" s="120"/>
      <c r="AP368" s="120"/>
      <c r="AQ368" s="120"/>
      <c r="AR368" s="120"/>
      <c r="AS368" s="120"/>
      <c r="AT368" s="120"/>
      <c r="AU368" s="120"/>
      <c r="AV368" s="120"/>
      <c r="AW368" s="120"/>
      <c r="AX368" s="120"/>
    </row>
    <row r="369" spans="1:50" outlineLevel="1">
      <c r="A369" s="121"/>
      <c r="B369" s="125"/>
      <c r="C369" s="155" t="s">
        <v>644</v>
      </c>
      <c r="D369" s="128"/>
      <c r="E369" s="131">
        <v>1.0429124999999999</v>
      </c>
      <c r="F369" s="134"/>
      <c r="G369" s="134"/>
      <c r="H369" s="134"/>
      <c r="I369" s="134"/>
      <c r="J369" s="134"/>
      <c r="K369" s="134"/>
      <c r="L369" s="120"/>
      <c r="M369" s="120"/>
      <c r="N369" s="120"/>
      <c r="O369" s="120"/>
      <c r="P369" s="120"/>
      <c r="Q369" s="120"/>
      <c r="R369" s="120"/>
      <c r="S369" s="120"/>
      <c r="T369" s="120"/>
      <c r="U369" s="120" t="s">
        <v>138</v>
      </c>
      <c r="V369" s="120">
        <v>0</v>
      </c>
      <c r="W369" s="120"/>
      <c r="X369" s="120"/>
      <c r="Y369" s="120"/>
      <c r="Z369" s="120"/>
      <c r="AA369" s="120"/>
      <c r="AB369" s="120"/>
      <c r="AC369" s="120"/>
      <c r="AD369" s="120"/>
      <c r="AE369" s="120"/>
      <c r="AF369" s="120"/>
      <c r="AG369" s="120"/>
      <c r="AH369" s="120"/>
      <c r="AI369" s="120"/>
      <c r="AJ369" s="120"/>
      <c r="AK369" s="120"/>
      <c r="AL369" s="120"/>
      <c r="AM369" s="120"/>
      <c r="AN369" s="120"/>
      <c r="AO369" s="120"/>
      <c r="AP369" s="120"/>
      <c r="AQ369" s="120"/>
      <c r="AR369" s="120"/>
      <c r="AS369" s="120"/>
      <c r="AT369" s="120"/>
      <c r="AU369" s="120"/>
      <c r="AV369" s="120"/>
      <c r="AW369" s="120"/>
      <c r="AX369" s="120"/>
    </row>
    <row r="370" spans="1:50" outlineLevel="1">
      <c r="A370" s="121">
        <v>173</v>
      </c>
      <c r="B370" s="125" t="s">
        <v>645</v>
      </c>
      <c r="C370" s="154" t="s">
        <v>646</v>
      </c>
      <c r="D370" s="127" t="s">
        <v>173</v>
      </c>
      <c r="E370" s="130">
        <v>219.57249999999999</v>
      </c>
      <c r="F370" s="133"/>
      <c r="G370" s="134">
        <f>ROUND(E370*F370,2)</f>
        <v>0</v>
      </c>
      <c r="H370" s="134">
        <v>1.0000000000000001E-5</v>
      </c>
      <c r="I370" s="134">
        <f>ROUND(E370*H370,5)</f>
        <v>2.2000000000000001E-3</v>
      </c>
      <c r="J370" s="134">
        <v>0</v>
      </c>
      <c r="K370" s="134">
        <f>ROUND(E370*J370,5)</f>
        <v>0</v>
      </c>
      <c r="L370" s="120"/>
      <c r="M370" s="120"/>
      <c r="N370" s="120"/>
      <c r="O370" s="120"/>
      <c r="P370" s="120"/>
      <c r="Q370" s="120"/>
      <c r="R370" s="120"/>
      <c r="S370" s="120"/>
      <c r="T370" s="120"/>
      <c r="U370" s="120" t="s">
        <v>136</v>
      </c>
      <c r="V370" s="120"/>
      <c r="W370" s="120"/>
      <c r="X370" s="120"/>
      <c r="Y370" s="120"/>
      <c r="Z370" s="120"/>
      <c r="AA370" s="120"/>
      <c r="AB370" s="120"/>
      <c r="AC370" s="120"/>
      <c r="AD370" s="120"/>
      <c r="AE370" s="120"/>
      <c r="AF370" s="120"/>
      <c r="AG370" s="120"/>
      <c r="AH370" s="120"/>
      <c r="AI370" s="120"/>
      <c r="AJ370" s="120"/>
      <c r="AK370" s="120"/>
      <c r="AL370" s="120"/>
      <c r="AM370" s="120"/>
      <c r="AN370" s="120"/>
      <c r="AO370" s="120"/>
      <c r="AP370" s="120"/>
      <c r="AQ370" s="120"/>
      <c r="AR370" s="120"/>
      <c r="AS370" s="120"/>
      <c r="AT370" s="120"/>
      <c r="AU370" s="120"/>
      <c r="AV370" s="120"/>
      <c r="AW370" s="120"/>
      <c r="AX370" s="120"/>
    </row>
    <row r="371" spans="1:50" outlineLevel="1">
      <c r="A371" s="121"/>
      <c r="B371" s="125"/>
      <c r="C371" s="155" t="s">
        <v>647</v>
      </c>
      <c r="D371" s="128"/>
      <c r="E371" s="131">
        <v>219.57249999999999</v>
      </c>
      <c r="F371" s="134"/>
      <c r="G371" s="134"/>
      <c r="H371" s="134"/>
      <c r="I371" s="134"/>
      <c r="J371" s="134"/>
      <c r="K371" s="134"/>
      <c r="L371" s="120"/>
      <c r="M371" s="120"/>
      <c r="N371" s="120"/>
      <c r="O371" s="120"/>
      <c r="P371" s="120"/>
      <c r="Q371" s="120"/>
      <c r="R371" s="120"/>
      <c r="S371" s="120"/>
      <c r="T371" s="120"/>
      <c r="U371" s="120" t="s">
        <v>138</v>
      </c>
      <c r="V371" s="120">
        <v>0</v>
      </c>
      <c r="W371" s="120"/>
      <c r="X371" s="120"/>
      <c r="Y371" s="120"/>
      <c r="Z371" s="120"/>
      <c r="AA371" s="120"/>
      <c r="AB371" s="120"/>
      <c r="AC371" s="120"/>
      <c r="AD371" s="120"/>
      <c r="AE371" s="120"/>
      <c r="AF371" s="120"/>
      <c r="AG371" s="120"/>
      <c r="AH371" s="120"/>
      <c r="AI371" s="120"/>
      <c r="AJ371" s="120"/>
      <c r="AK371" s="120"/>
      <c r="AL371" s="120"/>
      <c r="AM371" s="120"/>
      <c r="AN371" s="120"/>
      <c r="AO371" s="120"/>
      <c r="AP371" s="120"/>
      <c r="AQ371" s="120"/>
      <c r="AR371" s="120"/>
      <c r="AS371" s="120"/>
      <c r="AT371" s="120"/>
      <c r="AU371" s="120"/>
      <c r="AV371" s="120"/>
      <c r="AW371" s="120"/>
      <c r="AX371" s="120"/>
    </row>
    <row r="372" spans="1:50" outlineLevel="1">
      <c r="A372" s="121">
        <v>174</v>
      </c>
      <c r="B372" s="125" t="s">
        <v>648</v>
      </c>
      <c r="C372" s="154" t="s">
        <v>649</v>
      </c>
      <c r="D372" s="127" t="s">
        <v>173</v>
      </c>
      <c r="E372" s="130">
        <v>209.286</v>
      </c>
      <c r="F372" s="133"/>
      <c r="G372" s="134">
        <f>ROUND(E372*F372,2)</f>
        <v>0</v>
      </c>
      <c r="H372" s="134">
        <v>0</v>
      </c>
      <c r="I372" s="134">
        <f>ROUND(E372*H372,5)</f>
        <v>0</v>
      </c>
      <c r="J372" s="134">
        <v>0</v>
      </c>
      <c r="K372" s="134">
        <f>ROUND(E372*J372,5)</f>
        <v>0</v>
      </c>
      <c r="L372" s="120"/>
      <c r="M372" s="120"/>
      <c r="N372" s="120"/>
      <c r="O372" s="120"/>
      <c r="P372" s="120"/>
      <c r="Q372" s="120"/>
      <c r="R372" s="120"/>
      <c r="S372" s="120"/>
      <c r="T372" s="120"/>
      <c r="U372" s="120" t="s">
        <v>136</v>
      </c>
      <c r="V372" s="120"/>
      <c r="W372" s="120"/>
      <c r="X372" s="120"/>
      <c r="Y372" s="120"/>
      <c r="Z372" s="120"/>
      <c r="AA372" s="120"/>
      <c r="AB372" s="120"/>
      <c r="AC372" s="120"/>
      <c r="AD372" s="120"/>
      <c r="AE372" s="120"/>
      <c r="AF372" s="120"/>
      <c r="AG372" s="120"/>
      <c r="AH372" s="120"/>
      <c r="AI372" s="120"/>
      <c r="AJ372" s="120"/>
      <c r="AK372" s="120"/>
      <c r="AL372" s="120"/>
      <c r="AM372" s="120"/>
      <c r="AN372" s="120"/>
      <c r="AO372" s="120"/>
      <c r="AP372" s="120"/>
      <c r="AQ372" s="120"/>
      <c r="AR372" s="120"/>
      <c r="AS372" s="120"/>
      <c r="AT372" s="120"/>
      <c r="AU372" s="120"/>
      <c r="AV372" s="120"/>
      <c r="AW372" s="120"/>
      <c r="AX372" s="120"/>
    </row>
    <row r="373" spans="1:50" outlineLevel="1">
      <c r="A373" s="121"/>
      <c r="B373" s="125"/>
      <c r="C373" s="155" t="s">
        <v>650</v>
      </c>
      <c r="D373" s="128"/>
      <c r="E373" s="131">
        <v>187.73</v>
      </c>
      <c r="F373" s="134"/>
      <c r="G373" s="134"/>
      <c r="H373" s="134"/>
      <c r="I373" s="134"/>
      <c r="J373" s="134"/>
      <c r="K373" s="134"/>
      <c r="L373" s="120"/>
      <c r="M373" s="120"/>
      <c r="N373" s="120"/>
      <c r="O373" s="120"/>
      <c r="P373" s="120"/>
      <c r="Q373" s="120"/>
      <c r="R373" s="120"/>
      <c r="S373" s="120"/>
      <c r="T373" s="120"/>
      <c r="U373" s="120" t="s">
        <v>138</v>
      </c>
      <c r="V373" s="120">
        <v>0</v>
      </c>
      <c r="W373" s="120"/>
      <c r="X373" s="120"/>
      <c r="Y373" s="120"/>
      <c r="Z373" s="120"/>
      <c r="AA373" s="120"/>
      <c r="AB373" s="120"/>
      <c r="AC373" s="120"/>
      <c r="AD373" s="120"/>
      <c r="AE373" s="120"/>
      <c r="AF373" s="120"/>
      <c r="AG373" s="120"/>
      <c r="AH373" s="120"/>
      <c r="AI373" s="120"/>
      <c r="AJ373" s="120"/>
      <c r="AK373" s="120"/>
      <c r="AL373" s="120"/>
      <c r="AM373" s="120"/>
      <c r="AN373" s="120"/>
      <c r="AO373" s="120"/>
      <c r="AP373" s="120"/>
      <c r="AQ373" s="120"/>
      <c r="AR373" s="120"/>
      <c r="AS373" s="120"/>
      <c r="AT373" s="120"/>
      <c r="AU373" s="120"/>
      <c r="AV373" s="120"/>
      <c r="AW373" s="120"/>
      <c r="AX373" s="120"/>
    </row>
    <row r="374" spans="1:50" outlineLevel="1">
      <c r="A374" s="121"/>
      <c r="B374" s="125"/>
      <c r="C374" s="155" t="s">
        <v>651</v>
      </c>
      <c r="D374" s="128"/>
      <c r="E374" s="131">
        <v>21.556000000000001</v>
      </c>
      <c r="F374" s="134"/>
      <c r="G374" s="134"/>
      <c r="H374" s="134"/>
      <c r="I374" s="134"/>
      <c r="J374" s="134"/>
      <c r="K374" s="134"/>
      <c r="L374" s="120"/>
      <c r="M374" s="120"/>
      <c r="N374" s="120"/>
      <c r="O374" s="120"/>
      <c r="P374" s="120"/>
      <c r="Q374" s="120"/>
      <c r="R374" s="120"/>
      <c r="S374" s="120"/>
      <c r="T374" s="120"/>
      <c r="U374" s="120" t="s">
        <v>138</v>
      </c>
      <c r="V374" s="120">
        <v>0</v>
      </c>
      <c r="W374" s="120"/>
      <c r="X374" s="120"/>
      <c r="Y374" s="120"/>
      <c r="Z374" s="120"/>
      <c r="AA374" s="120"/>
      <c r="AB374" s="120"/>
      <c r="AC374" s="120"/>
      <c r="AD374" s="120"/>
      <c r="AE374" s="120"/>
      <c r="AF374" s="120"/>
      <c r="AG374" s="120"/>
      <c r="AH374" s="120"/>
      <c r="AI374" s="120"/>
      <c r="AJ374" s="120"/>
      <c r="AK374" s="120"/>
      <c r="AL374" s="120"/>
      <c r="AM374" s="120"/>
      <c r="AN374" s="120"/>
      <c r="AO374" s="120"/>
      <c r="AP374" s="120"/>
      <c r="AQ374" s="120"/>
      <c r="AR374" s="120"/>
      <c r="AS374" s="120"/>
      <c r="AT374" s="120"/>
      <c r="AU374" s="120"/>
      <c r="AV374" s="120"/>
      <c r="AW374" s="120"/>
      <c r="AX374" s="120"/>
    </row>
    <row r="375" spans="1:50" outlineLevel="1">
      <c r="A375" s="121">
        <v>175</v>
      </c>
      <c r="B375" s="125" t="s">
        <v>652</v>
      </c>
      <c r="C375" s="154" t="s">
        <v>653</v>
      </c>
      <c r="D375" s="127" t="s">
        <v>135</v>
      </c>
      <c r="E375" s="130">
        <v>21.682815000000002</v>
      </c>
      <c r="F375" s="133"/>
      <c r="G375" s="134">
        <f>ROUND(E375*F375,2)</f>
        <v>0</v>
      </c>
      <c r="H375" s="134">
        <v>0.03</v>
      </c>
      <c r="I375" s="134">
        <f>ROUND(E375*H375,5)</f>
        <v>0.65047999999999995</v>
      </c>
      <c r="J375" s="134">
        <v>0</v>
      </c>
      <c r="K375" s="134">
        <f>ROUND(E375*J375,5)</f>
        <v>0</v>
      </c>
      <c r="L375" s="120"/>
      <c r="M375" s="120"/>
      <c r="N375" s="120"/>
      <c r="O375" s="120"/>
      <c r="P375" s="120"/>
      <c r="Q375" s="120"/>
      <c r="R375" s="120"/>
      <c r="S375" s="120"/>
      <c r="T375" s="120"/>
      <c r="U375" s="120" t="s">
        <v>207</v>
      </c>
      <c r="V375" s="120"/>
      <c r="W375" s="120"/>
      <c r="X375" s="120"/>
      <c r="Y375" s="120"/>
      <c r="Z375" s="120"/>
      <c r="AA375" s="120"/>
      <c r="AB375" s="120"/>
      <c r="AC375" s="120"/>
      <c r="AD375" s="120"/>
      <c r="AE375" s="120"/>
      <c r="AF375" s="120"/>
      <c r="AG375" s="120"/>
      <c r="AH375" s="120"/>
      <c r="AI375" s="120"/>
      <c r="AJ375" s="120"/>
      <c r="AK375" s="120"/>
      <c r="AL375" s="120"/>
      <c r="AM375" s="120"/>
      <c r="AN375" s="120"/>
      <c r="AO375" s="120"/>
      <c r="AP375" s="120"/>
      <c r="AQ375" s="120"/>
      <c r="AR375" s="120"/>
      <c r="AS375" s="120"/>
      <c r="AT375" s="120"/>
      <c r="AU375" s="120"/>
      <c r="AV375" s="120"/>
      <c r="AW375" s="120"/>
      <c r="AX375" s="120"/>
    </row>
    <row r="376" spans="1:50" outlineLevel="1">
      <c r="A376" s="121"/>
      <c r="B376" s="125"/>
      <c r="C376" s="155" t="s">
        <v>654</v>
      </c>
      <c r="D376" s="128"/>
      <c r="E376" s="131">
        <v>21.682815000000002</v>
      </c>
      <c r="F376" s="134"/>
      <c r="G376" s="134"/>
      <c r="H376" s="134"/>
      <c r="I376" s="134"/>
      <c r="J376" s="134"/>
      <c r="K376" s="134"/>
      <c r="L376" s="120"/>
      <c r="M376" s="120"/>
      <c r="N376" s="120"/>
      <c r="O376" s="120"/>
      <c r="P376" s="120"/>
      <c r="Q376" s="120"/>
      <c r="R376" s="120"/>
      <c r="S376" s="120"/>
      <c r="T376" s="120"/>
      <c r="U376" s="120" t="s">
        <v>138</v>
      </c>
      <c r="V376" s="120">
        <v>0</v>
      </c>
      <c r="W376" s="120"/>
      <c r="X376" s="120"/>
      <c r="Y376" s="120"/>
      <c r="Z376" s="120"/>
      <c r="AA376" s="120"/>
      <c r="AB376" s="120"/>
      <c r="AC376" s="120"/>
      <c r="AD376" s="120"/>
      <c r="AE376" s="120"/>
      <c r="AF376" s="120"/>
      <c r="AG376" s="120"/>
      <c r="AH376" s="120"/>
      <c r="AI376" s="120"/>
      <c r="AJ376" s="120"/>
      <c r="AK376" s="120"/>
      <c r="AL376" s="120"/>
      <c r="AM376" s="120"/>
      <c r="AN376" s="120"/>
      <c r="AO376" s="120"/>
      <c r="AP376" s="120"/>
      <c r="AQ376" s="120"/>
      <c r="AR376" s="120"/>
      <c r="AS376" s="120"/>
      <c r="AT376" s="120"/>
      <c r="AU376" s="120"/>
      <c r="AV376" s="120"/>
      <c r="AW376" s="120"/>
      <c r="AX376" s="120"/>
    </row>
    <row r="377" spans="1:50" outlineLevel="1">
      <c r="A377" s="121">
        <v>176</v>
      </c>
      <c r="B377" s="125" t="s">
        <v>641</v>
      </c>
      <c r="C377" s="154" t="s">
        <v>642</v>
      </c>
      <c r="D377" s="127" t="s">
        <v>135</v>
      </c>
      <c r="E377" s="130">
        <v>39.423299999999998</v>
      </c>
      <c r="F377" s="133"/>
      <c r="G377" s="134">
        <f>ROUND(E377*F377,2)</f>
        <v>0</v>
      </c>
      <c r="H377" s="134">
        <v>0.03</v>
      </c>
      <c r="I377" s="134">
        <f>ROUND(E377*H377,5)</f>
        <v>1.1827000000000001</v>
      </c>
      <c r="J377" s="134">
        <v>0</v>
      </c>
      <c r="K377" s="134">
        <f>ROUND(E377*J377,5)</f>
        <v>0</v>
      </c>
      <c r="L377" s="120"/>
      <c r="M377" s="120"/>
      <c r="N377" s="120"/>
      <c r="O377" s="120"/>
      <c r="P377" s="120"/>
      <c r="Q377" s="120"/>
      <c r="R377" s="120"/>
      <c r="S377" s="120"/>
      <c r="T377" s="120"/>
      <c r="U377" s="120" t="s">
        <v>207</v>
      </c>
      <c r="V377" s="120"/>
      <c r="W377" s="120"/>
      <c r="X377" s="120"/>
      <c r="Y377" s="120"/>
      <c r="Z377" s="120"/>
      <c r="AA377" s="120"/>
      <c r="AB377" s="120"/>
      <c r="AC377" s="120"/>
      <c r="AD377" s="120"/>
      <c r="AE377" s="120"/>
      <c r="AF377" s="120"/>
      <c r="AG377" s="120"/>
      <c r="AH377" s="120"/>
      <c r="AI377" s="120"/>
      <c r="AJ377" s="120"/>
      <c r="AK377" s="120"/>
      <c r="AL377" s="120"/>
      <c r="AM377" s="120"/>
      <c r="AN377" s="120"/>
      <c r="AO377" s="120"/>
      <c r="AP377" s="120"/>
      <c r="AQ377" s="120"/>
      <c r="AR377" s="120"/>
      <c r="AS377" s="120"/>
      <c r="AT377" s="120"/>
      <c r="AU377" s="120"/>
      <c r="AV377" s="120"/>
      <c r="AW377" s="120"/>
      <c r="AX377" s="120"/>
    </row>
    <row r="378" spans="1:50" outlineLevel="1">
      <c r="A378" s="121"/>
      <c r="B378" s="125"/>
      <c r="C378" s="155" t="s">
        <v>655</v>
      </c>
      <c r="D378" s="128"/>
      <c r="E378" s="131">
        <v>39.423299999999998</v>
      </c>
      <c r="F378" s="134"/>
      <c r="G378" s="134"/>
      <c r="H378" s="134"/>
      <c r="I378" s="134"/>
      <c r="J378" s="134"/>
      <c r="K378" s="134"/>
      <c r="L378" s="120"/>
      <c r="M378" s="120"/>
      <c r="N378" s="120"/>
      <c r="O378" s="120"/>
      <c r="P378" s="120"/>
      <c r="Q378" s="120"/>
      <c r="R378" s="120"/>
      <c r="S378" s="120"/>
      <c r="T378" s="120"/>
      <c r="U378" s="120" t="s">
        <v>138</v>
      </c>
      <c r="V378" s="120">
        <v>0</v>
      </c>
      <c r="W378" s="120"/>
      <c r="X378" s="120"/>
      <c r="Y378" s="120"/>
      <c r="Z378" s="120"/>
      <c r="AA378" s="120"/>
      <c r="AB378" s="120"/>
      <c r="AC378" s="120"/>
      <c r="AD378" s="120"/>
      <c r="AE378" s="120"/>
      <c r="AF378" s="120"/>
      <c r="AG378" s="120"/>
      <c r="AH378" s="120"/>
      <c r="AI378" s="120"/>
      <c r="AJ378" s="120"/>
      <c r="AK378" s="120"/>
      <c r="AL378" s="120"/>
      <c r="AM378" s="120"/>
      <c r="AN378" s="120"/>
      <c r="AO378" s="120"/>
      <c r="AP378" s="120"/>
      <c r="AQ378" s="120"/>
      <c r="AR378" s="120"/>
      <c r="AS378" s="120"/>
      <c r="AT378" s="120"/>
      <c r="AU378" s="120"/>
      <c r="AV378" s="120"/>
      <c r="AW378" s="120"/>
      <c r="AX378" s="120"/>
    </row>
    <row r="379" spans="1:50" ht="22.5" outlineLevel="1">
      <c r="A379" s="121">
        <v>177</v>
      </c>
      <c r="B379" s="125" t="s">
        <v>656</v>
      </c>
      <c r="C379" s="154" t="s">
        <v>657</v>
      </c>
      <c r="D379" s="127" t="s">
        <v>173</v>
      </c>
      <c r="E379" s="130">
        <v>22.633800000000001</v>
      </c>
      <c r="F379" s="133"/>
      <c r="G379" s="134">
        <f>ROUND(E379*F379,2)</f>
        <v>0</v>
      </c>
      <c r="H379" s="134">
        <v>9.2999999999999992E-3</v>
      </c>
      <c r="I379" s="134">
        <f>ROUND(E379*H379,5)</f>
        <v>0.21049000000000001</v>
      </c>
      <c r="J379" s="134">
        <v>0</v>
      </c>
      <c r="K379" s="134">
        <f>ROUND(E379*J379,5)</f>
        <v>0</v>
      </c>
      <c r="L379" s="120"/>
      <c r="M379" s="120"/>
      <c r="N379" s="120"/>
      <c r="O379" s="120"/>
      <c r="P379" s="120"/>
      <c r="Q379" s="120"/>
      <c r="R379" s="120"/>
      <c r="S379" s="120"/>
      <c r="T379" s="120"/>
      <c r="U379" s="120" t="s">
        <v>207</v>
      </c>
      <c r="V379" s="120"/>
      <c r="W379" s="120"/>
      <c r="X379" s="120"/>
      <c r="Y379" s="120"/>
      <c r="Z379" s="120"/>
      <c r="AA379" s="120"/>
      <c r="AB379" s="120"/>
      <c r="AC379" s="120"/>
      <c r="AD379" s="120"/>
      <c r="AE379" s="120"/>
      <c r="AF379" s="120"/>
      <c r="AG379" s="120"/>
      <c r="AH379" s="120"/>
      <c r="AI379" s="120"/>
      <c r="AJ379" s="120"/>
      <c r="AK379" s="120"/>
      <c r="AL379" s="120"/>
      <c r="AM379" s="120"/>
      <c r="AN379" s="120"/>
      <c r="AO379" s="120"/>
      <c r="AP379" s="120"/>
      <c r="AQ379" s="120"/>
      <c r="AR379" s="120"/>
      <c r="AS379" s="120"/>
      <c r="AT379" s="120"/>
      <c r="AU379" s="120"/>
      <c r="AV379" s="120"/>
      <c r="AW379" s="120"/>
      <c r="AX379" s="120"/>
    </row>
    <row r="380" spans="1:50" outlineLevel="1">
      <c r="A380" s="121"/>
      <c r="B380" s="125"/>
      <c r="C380" s="155" t="s">
        <v>658</v>
      </c>
      <c r="D380" s="128"/>
      <c r="E380" s="131">
        <v>22.633800000000001</v>
      </c>
      <c r="F380" s="134"/>
      <c r="G380" s="134"/>
      <c r="H380" s="134"/>
      <c r="I380" s="134"/>
      <c r="J380" s="134"/>
      <c r="K380" s="134"/>
      <c r="L380" s="120"/>
      <c r="M380" s="120"/>
      <c r="N380" s="120"/>
      <c r="O380" s="120"/>
      <c r="P380" s="120"/>
      <c r="Q380" s="120"/>
      <c r="R380" s="120"/>
      <c r="S380" s="120"/>
      <c r="T380" s="120"/>
      <c r="U380" s="120" t="s">
        <v>138</v>
      </c>
      <c r="V380" s="120">
        <v>0</v>
      </c>
      <c r="W380" s="120"/>
      <c r="X380" s="120"/>
      <c r="Y380" s="120"/>
      <c r="Z380" s="120"/>
      <c r="AA380" s="120"/>
      <c r="AB380" s="120"/>
      <c r="AC380" s="120"/>
      <c r="AD380" s="120"/>
      <c r="AE380" s="120"/>
      <c r="AF380" s="120"/>
      <c r="AG380" s="120"/>
      <c r="AH380" s="120"/>
      <c r="AI380" s="120"/>
      <c r="AJ380" s="120"/>
      <c r="AK380" s="120"/>
      <c r="AL380" s="120"/>
      <c r="AM380" s="120"/>
      <c r="AN380" s="120"/>
      <c r="AO380" s="120"/>
      <c r="AP380" s="120"/>
      <c r="AQ380" s="120"/>
      <c r="AR380" s="120"/>
      <c r="AS380" s="120"/>
      <c r="AT380" s="120"/>
      <c r="AU380" s="120"/>
      <c r="AV380" s="120"/>
      <c r="AW380" s="120"/>
      <c r="AX380" s="120"/>
    </row>
    <row r="381" spans="1:50" outlineLevel="1">
      <c r="A381" s="121">
        <v>178</v>
      </c>
      <c r="B381" s="125" t="s">
        <v>659</v>
      </c>
      <c r="C381" s="154" t="s">
        <v>660</v>
      </c>
      <c r="D381" s="127" t="s">
        <v>173</v>
      </c>
      <c r="E381" s="130">
        <v>22.633800000000001</v>
      </c>
      <c r="F381" s="133"/>
      <c r="G381" s="134">
        <f>ROUND(E381*F381,2)</f>
        <v>0</v>
      </c>
      <c r="H381" s="134">
        <v>1.048E-2</v>
      </c>
      <c r="I381" s="134">
        <f>ROUND(E381*H381,5)</f>
        <v>0.23719999999999999</v>
      </c>
      <c r="J381" s="134">
        <v>0</v>
      </c>
      <c r="K381" s="134">
        <f>ROUND(E381*J381,5)</f>
        <v>0</v>
      </c>
      <c r="L381" s="120"/>
      <c r="M381" s="120"/>
      <c r="N381" s="120"/>
      <c r="O381" s="120"/>
      <c r="P381" s="120"/>
      <c r="Q381" s="120"/>
      <c r="R381" s="120"/>
      <c r="S381" s="120"/>
      <c r="T381" s="120"/>
      <c r="U381" s="120" t="s">
        <v>207</v>
      </c>
      <c r="V381" s="120"/>
      <c r="W381" s="120"/>
      <c r="X381" s="120"/>
      <c r="Y381" s="120"/>
      <c r="Z381" s="120"/>
      <c r="AA381" s="120"/>
      <c r="AB381" s="120"/>
      <c r="AC381" s="120"/>
      <c r="AD381" s="120"/>
      <c r="AE381" s="120"/>
      <c r="AF381" s="120"/>
      <c r="AG381" s="120"/>
      <c r="AH381" s="120"/>
      <c r="AI381" s="120"/>
      <c r="AJ381" s="120"/>
      <c r="AK381" s="120"/>
      <c r="AL381" s="120"/>
      <c r="AM381" s="120"/>
      <c r="AN381" s="120"/>
      <c r="AO381" s="120"/>
      <c r="AP381" s="120"/>
      <c r="AQ381" s="120"/>
      <c r="AR381" s="120"/>
      <c r="AS381" s="120"/>
      <c r="AT381" s="120"/>
      <c r="AU381" s="120"/>
      <c r="AV381" s="120"/>
      <c r="AW381" s="120"/>
      <c r="AX381" s="120"/>
    </row>
    <row r="382" spans="1:50" outlineLevel="1">
      <c r="A382" s="121"/>
      <c r="B382" s="125"/>
      <c r="C382" s="155" t="s">
        <v>658</v>
      </c>
      <c r="D382" s="128"/>
      <c r="E382" s="131">
        <v>22.633800000000001</v>
      </c>
      <c r="F382" s="134"/>
      <c r="G382" s="134"/>
      <c r="H382" s="134"/>
      <c r="I382" s="134"/>
      <c r="J382" s="134"/>
      <c r="K382" s="134"/>
      <c r="L382" s="120"/>
      <c r="M382" s="120"/>
      <c r="N382" s="120"/>
      <c r="O382" s="120"/>
      <c r="P382" s="120"/>
      <c r="Q382" s="120"/>
      <c r="R382" s="120"/>
      <c r="S382" s="120"/>
      <c r="T382" s="120"/>
      <c r="U382" s="120" t="s">
        <v>138</v>
      </c>
      <c r="V382" s="120">
        <v>0</v>
      </c>
      <c r="W382" s="120"/>
      <c r="X382" s="120"/>
      <c r="Y382" s="120"/>
      <c r="Z382" s="120"/>
      <c r="AA382" s="120"/>
      <c r="AB382" s="120"/>
      <c r="AC382" s="120"/>
      <c r="AD382" s="120"/>
      <c r="AE382" s="120"/>
      <c r="AF382" s="120"/>
      <c r="AG382" s="120"/>
      <c r="AH382" s="120"/>
      <c r="AI382" s="120"/>
      <c r="AJ382" s="120"/>
      <c r="AK382" s="120"/>
      <c r="AL382" s="120"/>
      <c r="AM382" s="120"/>
      <c r="AN382" s="120"/>
      <c r="AO382" s="120"/>
      <c r="AP382" s="120"/>
      <c r="AQ382" s="120"/>
      <c r="AR382" s="120"/>
      <c r="AS382" s="120"/>
      <c r="AT382" s="120"/>
      <c r="AU382" s="120"/>
      <c r="AV382" s="120"/>
      <c r="AW382" s="120"/>
      <c r="AX382" s="120"/>
    </row>
    <row r="383" spans="1:50" ht="22.5" outlineLevel="1">
      <c r="A383" s="121">
        <v>179</v>
      </c>
      <c r="B383" s="125" t="s">
        <v>661</v>
      </c>
      <c r="C383" s="154" t="s">
        <v>662</v>
      </c>
      <c r="D383" s="127" t="s">
        <v>173</v>
      </c>
      <c r="E383" s="130">
        <v>22.633800000000001</v>
      </c>
      <c r="F383" s="133"/>
      <c r="G383" s="134">
        <f>ROUND(E383*F383,2)</f>
        <v>0</v>
      </c>
      <c r="H383" s="134">
        <v>1.508E-2</v>
      </c>
      <c r="I383" s="134">
        <f>ROUND(E383*H383,5)</f>
        <v>0.34132000000000001</v>
      </c>
      <c r="J383" s="134">
        <v>0</v>
      </c>
      <c r="K383" s="134">
        <f>ROUND(E383*J383,5)</f>
        <v>0</v>
      </c>
      <c r="L383" s="120"/>
      <c r="M383" s="120"/>
      <c r="N383" s="120"/>
      <c r="O383" s="120"/>
      <c r="P383" s="120"/>
      <c r="Q383" s="120"/>
      <c r="R383" s="120"/>
      <c r="S383" s="120"/>
      <c r="T383" s="120"/>
      <c r="U383" s="120" t="s">
        <v>207</v>
      </c>
      <c r="V383" s="120"/>
      <c r="W383" s="120"/>
      <c r="X383" s="120"/>
      <c r="Y383" s="120"/>
      <c r="Z383" s="120"/>
      <c r="AA383" s="120"/>
      <c r="AB383" s="120"/>
      <c r="AC383" s="120"/>
      <c r="AD383" s="120"/>
      <c r="AE383" s="120"/>
      <c r="AF383" s="120"/>
      <c r="AG383" s="120"/>
      <c r="AH383" s="120"/>
      <c r="AI383" s="120"/>
      <c r="AJ383" s="120"/>
      <c r="AK383" s="120"/>
      <c r="AL383" s="120"/>
      <c r="AM383" s="120"/>
      <c r="AN383" s="120"/>
      <c r="AO383" s="120"/>
      <c r="AP383" s="120"/>
      <c r="AQ383" s="120"/>
      <c r="AR383" s="120"/>
      <c r="AS383" s="120"/>
      <c r="AT383" s="120"/>
      <c r="AU383" s="120"/>
      <c r="AV383" s="120"/>
      <c r="AW383" s="120"/>
      <c r="AX383" s="120"/>
    </row>
    <row r="384" spans="1:50" outlineLevel="1">
      <c r="A384" s="121"/>
      <c r="B384" s="125"/>
      <c r="C384" s="155" t="s">
        <v>658</v>
      </c>
      <c r="D384" s="128"/>
      <c r="E384" s="131">
        <v>22.633800000000001</v>
      </c>
      <c r="F384" s="134"/>
      <c r="G384" s="134"/>
      <c r="H384" s="134"/>
      <c r="I384" s="134"/>
      <c r="J384" s="134"/>
      <c r="K384" s="134"/>
      <c r="L384" s="120"/>
      <c r="M384" s="120"/>
      <c r="N384" s="120"/>
      <c r="O384" s="120"/>
      <c r="P384" s="120"/>
      <c r="Q384" s="120"/>
      <c r="R384" s="120"/>
      <c r="S384" s="120"/>
      <c r="T384" s="120"/>
      <c r="U384" s="120" t="s">
        <v>138</v>
      </c>
      <c r="V384" s="120">
        <v>0</v>
      </c>
      <c r="W384" s="120"/>
      <c r="X384" s="120"/>
      <c r="Y384" s="120"/>
      <c r="Z384" s="120"/>
      <c r="AA384" s="120"/>
      <c r="AB384" s="120"/>
      <c r="AC384" s="120"/>
      <c r="AD384" s="120"/>
      <c r="AE384" s="120"/>
      <c r="AF384" s="120"/>
      <c r="AG384" s="120"/>
      <c r="AH384" s="120"/>
      <c r="AI384" s="120"/>
      <c r="AJ384" s="120"/>
      <c r="AK384" s="120"/>
      <c r="AL384" s="120"/>
      <c r="AM384" s="120"/>
      <c r="AN384" s="120"/>
      <c r="AO384" s="120"/>
      <c r="AP384" s="120"/>
      <c r="AQ384" s="120"/>
      <c r="AR384" s="120"/>
      <c r="AS384" s="120"/>
      <c r="AT384" s="120"/>
      <c r="AU384" s="120"/>
      <c r="AV384" s="120"/>
      <c r="AW384" s="120"/>
      <c r="AX384" s="120"/>
    </row>
    <row r="385" spans="1:50" outlineLevel="1">
      <c r="A385" s="121">
        <v>180</v>
      </c>
      <c r="B385" s="125" t="s">
        <v>663</v>
      </c>
      <c r="C385" s="154" t="s">
        <v>664</v>
      </c>
      <c r="D385" s="127" t="s">
        <v>173</v>
      </c>
      <c r="E385" s="130">
        <v>69.342825000000005</v>
      </c>
      <c r="F385" s="133"/>
      <c r="G385" s="134">
        <f>ROUND(E385*F385,2)</f>
        <v>0</v>
      </c>
      <c r="H385" s="134">
        <v>3.0000000000000001E-3</v>
      </c>
      <c r="I385" s="134">
        <f>ROUND(E385*H385,5)</f>
        <v>0.20802999999999999</v>
      </c>
      <c r="J385" s="134">
        <v>0</v>
      </c>
      <c r="K385" s="134">
        <f>ROUND(E385*J385,5)</f>
        <v>0</v>
      </c>
      <c r="L385" s="120"/>
      <c r="M385" s="120"/>
      <c r="N385" s="120"/>
      <c r="O385" s="120"/>
      <c r="P385" s="120"/>
      <c r="Q385" s="120"/>
      <c r="R385" s="120"/>
      <c r="S385" s="120"/>
      <c r="T385" s="120"/>
      <c r="U385" s="120" t="s">
        <v>136</v>
      </c>
      <c r="V385" s="120"/>
      <c r="W385" s="120"/>
      <c r="X385" s="120"/>
      <c r="Y385" s="120"/>
      <c r="Z385" s="120"/>
      <c r="AA385" s="120"/>
      <c r="AB385" s="120"/>
      <c r="AC385" s="120"/>
      <c r="AD385" s="120"/>
      <c r="AE385" s="120"/>
      <c r="AF385" s="120"/>
      <c r="AG385" s="120"/>
      <c r="AH385" s="120"/>
      <c r="AI385" s="120"/>
      <c r="AJ385" s="120"/>
      <c r="AK385" s="120"/>
      <c r="AL385" s="120"/>
      <c r="AM385" s="120"/>
      <c r="AN385" s="120"/>
      <c r="AO385" s="120"/>
      <c r="AP385" s="120"/>
      <c r="AQ385" s="120"/>
      <c r="AR385" s="120"/>
      <c r="AS385" s="120"/>
      <c r="AT385" s="120"/>
      <c r="AU385" s="120"/>
      <c r="AV385" s="120"/>
      <c r="AW385" s="120"/>
      <c r="AX385" s="120"/>
    </row>
    <row r="386" spans="1:50" ht="22.5" outlineLevel="1">
      <c r="A386" s="121"/>
      <c r="B386" s="125"/>
      <c r="C386" s="155" t="s">
        <v>665</v>
      </c>
      <c r="D386" s="128"/>
      <c r="E386" s="131">
        <v>54.391500000000001</v>
      </c>
      <c r="F386" s="134"/>
      <c r="G386" s="134"/>
      <c r="H386" s="134"/>
      <c r="I386" s="134"/>
      <c r="J386" s="134"/>
      <c r="K386" s="134"/>
      <c r="L386" s="120"/>
      <c r="M386" s="120"/>
      <c r="N386" s="120"/>
      <c r="O386" s="120"/>
      <c r="P386" s="120"/>
      <c r="Q386" s="120"/>
      <c r="R386" s="120"/>
      <c r="S386" s="120"/>
      <c r="T386" s="120"/>
      <c r="U386" s="120" t="s">
        <v>138</v>
      </c>
      <c r="V386" s="120">
        <v>0</v>
      </c>
      <c r="W386" s="120"/>
      <c r="X386" s="120"/>
      <c r="Y386" s="120"/>
      <c r="Z386" s="120"/>
      <c r="AA386" s="120"/>
      <c r="AB386" s="120"/>
      <c r="AC386" s="120"/>
      <c r="AD386" s="120"/>
      <c r="AE386" s="120"/>
      <c r="AF386" s="120"/>
      <c r="AG386" s="120"/>
      <c r="AH386" s="120"/>
      <c r="AI386" s="120"/>
      <c r="AJ386" s="120"/>
      <c r="AK386" s="120"/>
      <c r="AL386" s="120"/>
      <c r="AM386" s="120"/>
      <c r="AN386" s="120"/>
      <c r="AO386" s="120"/>
      <c r="AP386" s="120"/>
      <c r="AQ386" s="120"/>
      <c r="AR386" s="120"/>
      <c r="AS386" s="120"/>
      <c r="AT386" s="120"/>
      <c r="AU386" s="120"/>
      <c r="AV386" s="120"/>
      <c r="AW386" s="120"/>
      <c r="AX386" s="120"/>
    </row>
    <row r="387" spans="1:50" outlineLevel="1">
      <c r="A387" s="121"/>
      <c r="B387" s="125"/>
      <c r="C387" s="155" t="s">
        <v>666</v>
      </c>
      <c r="D387" s="128"/>
      <c r="E387" s="131">
        <v>14.951325000000001</v>
      </c>
      <c r="F387" s="134"/>
      <c r="G387" s="134"/>
      <c r="H387" s="134"/>
      <c r="I387" s="134"/>
      <c r="J387" s="134"/>
      <c r="K387" s="134"/>
      <c r="L387" s="120"/>
      <c r="M387" s="120"/>
      <c r="N387" s="120"/>
      <c r="O387" s="120"/>
      <c r="P387" s="120"/>
      <c r="Q387" s="120"/>
      <c r="R387" s="120"/>
      <c r="S387" s="120"/>
      <c r="T387" s="120"/>
      <c r="U387" s="120" t="s">
        <v>138</v>
      </c>
      <c r="V387" s="120">
        <v>0</v>
      </c>
      <c r="W387" s="120"/>
      <c r="X387" s="120"/>
      <c r="Y387" s="120"/>
      <c r="Z387" s="120"/>
      <c r="AA387" s="120"/>
      <c r="AB387" s="120"/>
      <c r="AC387" s="120"/>
      <c r="AD387" s="120"/>
      <c r="AE387" s="120"/>
      <c r="AF387" s="120"/>
      <c r="AG387" s="120"/>
      <c r="AH387" s="120"/>
      <c r="AI387" s="120"/>
      <c r="AJ387" s="120"/>
      <c r="AK387" s="120"/>
      <c r="AL387" s="120"/>
      <c r="AM387" s="120"/>
      <c r="AN387" s="120"/>
      <c r="AO387" s="120"/>
      <c r="AP387" s="120"/>
      <c r="AQ387" s="120"/>
      <c r="AR387" s="120"/>
      <c r="AS387" s="120"/>
      <c r="AT387" s="120"/>
      <c r="AU387" s="120"/>
      <c r="AV387" s="120"/>
      <c r="AW387" s="120"/>
      <c r="AX387" s="120"/>
    </row>
    <row r="388" spans="1:50" ht="22.5" outlineLevel="1">
      <c r="A388" s="121">
        <v>181</v>
      </c>
      <c r="B388" s="125" t="s">
        <v>667</v>
      </c>
      <c r="C388" s="154" t="s">
        <v>668</v>
      </c>
      <c r="D388" s="127" t="s">
        <v>173</v>
      </c>
      <c r="E388" s="130">
        <v>11.79052875</v>
      </c>
      <c r="F388" s="133"/>
      <c r="G388" s="134">
        <f>ROUND(E388*F388,2)</f>
        <v>0</v>
      </c>
      <c r="H388" s="134">
        <v>1.278E-2</v>
      </c>
      <c r="I388" s="134">
        <f>ROUND(E388*H388,5)</f>
        <v>0.15068000000000001</v>
      </c>
      <c r="J388" s="134">
        <v>0</v>
      </c>
      <c r="K388" s="134">
        <f>ROUND(E388*J388,5)</f>
        <v>0</v>
      </c>
      <c r="L388" s="120"/>
      <c r="M388" s="120"/>
      <c r="N388" s="120"/>
      <c r="O388" s="120"/>
      <c r="P388" s="120"/>
      <c r="Q388" s="120"/>
      <c r="R388" s="120"/>
      <c r="S388" s="120"/>
      <c r="T388" s="120"/>
      <c r="U388" s="120" t="s">
        <v>207</v>
      </c>
      <c r="V388" s="120"/>
      <c r="W388" s="120"/>
      <c r="X388" s="120"/>
      <c r="Y388" s="120"/>
      <c r="Z388" s="120"/>
      <c r="AA388" s="120"/>
      <c r="AB388" s="120"/>
      <c r="AC388" s="120"/>
      <c r="AD388" s="120"/>
      <c r="AE388" s="120"/>
      <c r="AF388" s="120"/>
      <c r="AG388" s="120"/>
      <c r="AH388" s="120"/>
      <c r="AI388" s="120"/>
      <c r="AJ388" s="120"/>
      <c r="AK388" s="120"/>
      <c r="AL388" s="120"/>
      <c r="AM388" s="120"/>
      <c r="AN388" s="120"/>
      <c r="AO388" s="120"/>
      <c r="AP388" s="120"/>
      <c r="AQ388" s="120"/>
      <c r="AR388" s="120"/>
      <c r="AS388" s="120"/>
      <c r="AT388" s="120"/>
      <c r="AU388" s="120"/>
      <c r="AV388" s="120"/>
      <c r="AW388" s="120"/>
      <c r="AX388" s="120"/>
    </row>
    <row r="389" spans="1:50" outlineLevel="1">
      <c r="A389" s="121"/>
      <c r="B389" s="125"/>
      <c r="C389" s="155" t="s">
        <v>669</v>
      </c>
      <c r="D389" s="128"/>
      <c r="E389" s="131">
        <v>11.79052875</v>
      </c>
      <c r="F389" s="134"/>
      <c r="G389" s="134"/>
      <c r="H389" s="134"/>
      <c r="I389" s="134"/>
      <c r="J389" s="134"/>
      <c r="K389" s="134"/>
      <c r="L389" s="120"/>
      <c r="M389" s="120"/>
      <c r="N389" s="120"/>
      <c r="O389" s="120"/>
      <c r="P389" s="120"/>
      <c r="Q389" s="120"/>
      <c r="R389" s="120"/>
      <c r="S389" s="120"/>
      <c r="T389" s="120"/>
      <c r="U389" s="120" t="s">
        <v>138</v>
      </c>
      <c r="V389" s="120">
        <v>0</v>
      </c>
      <c r="W389" s="120"/>
      <c r="X389" s="120"/>
      <c r="Y389" s="120"/>
      <c r="Z389" s="120"/>
      <c r="AA389" s="120"/>
      <c r="AB389" s="120"/>
      <c r="AC389" s="120"/>
      <c r="AD389" s="120"/>
      <c r="AE389" s="120"/>
      <c r="AF389" s="120"/>
      <c r="AG389" s="120"/>
      <c r="AH389" s="120"/>
      <c r="AI389" s="120"/>
      <c r="AJ389" s="120"/>
      <c r="AK389" s="120"/>
      <c r="AL389" s="120"/>
      <c r="AM389" s="120"/>
      <c r="AN389" s="120"/>
      <c r="AO389" s="120"/>
      <c r="AP389" s="120"/>
      <c r="AQ389" s="120"/>
      <c r="AR389" s="120"/>
      <c r="AS389" s="120"/>
      <c r="AT389" s="120"/>
      <c r="AU389" s="120"/>
      <c r="AV389" s="120"/>
      <c r="AW389" s="120"/>
      <c r="AX389" s="120"/>
    </row>
    <row r="390" spans="1:50" ht="22.5" outlineLevel="1">
      <c r="A390" s="121">
        <v>182</v>
      </c>
      <c r="B390" s="125" t="s">
        <v>670</v>
      </c>
      <c r="C390" s="154" t="s">
        <v>671</v>
      </c>
      <c r="D390" s="127" t="s">
        <v>173</v>
      </c>
      <c r="E390" s="130">
        <v>3.9083625</v>
      </c>
      <c r="F390" s="133"/>
      <c r="G390" s="134">
        <f>ROUND(E390*F390,2)</f>
        <v>0</v>
      </c>
      <c r="H390" s="134">
        <v>1.8530000000000001E-2</v>
      </c>
      <c r="I390" s="134">
        <f>ROUND(E390*H390,5)</f>
        <v>7.2419999999999998E-2</v>
      </c>
      <c r="J390" s="134">
        <v>0</v>
      </c>
      <c r="K390" s="134">
        <f>ROUND(E390*J390,5)</f>
        <v>0</v>
      </c>
      <c r="L390" s="120"/>
      <c r="M390" s="120"/>
      <c r="N390" s="120"/>
      <c r="O390" s="120"/>
      <c r="P390" s="120"/>
      <c r="Q390" s="120"/>
      <c r="R390" s="120"/>
      <c r="S390" s="120"/>
      <c r="T390" s="120"/>
      <c r="U390" s="120" t="s">
        <v>207</v>
      </c>
      <c r="V390" s="120"/>
      <c r="W390" s="120"/>
      <c r="X390" s="120"/>
      <c r="Y390" s="120"/>
      <c r="Z390" s="120"/>
      <c r="AA390" s="120"/>
      <c r="AB390" s="120"/>
      <c r="AC390" s="120"/>
      <c r="AD390" s="120"/>
      <c r="AE390" s="120"/>
      <c r="AF390" s="120"/>
      <c r="AG390" s="120"/>
      <c r="AH390" s="120"/>
      <c r="AI390" s="120"/>
      <c r="AJ390" s="120"/>
      <c r="AK390" s="120"/>
      <c r="AL390" s="120"/>
      <c r="AM390" s="120"/>
      <c r="AN390" s="120"/>
      <c r="AO390" s="120"/>
      <c r="AP390" s="120"/>
      <c r="AQ390" s="120"/>
      <c r="AR390" s="120"/>
      <c r="AS390" s="120"/>
      <c r="AT390" s="120"/>
      <c r="AU390" s="120"/>
      <c r="AV390" s="120"/>
      <c r="AW390" s="120"/>
      <c r="AX390" s="120"/>
    </row>
    <row r="391" spans="1:50" outlineLevel="1">
      <c r="A391" s="121"/>
      <c r="B391" s="125"/>
      <c r="C391" s="155" t="s">
        <v>672</v>
      </c>
      <c r="D391" s="128"/>
      <c r="E391" s="131">
        <v>3.9083625</v>
      </c>
      <c r="F391" s="134"/>
      <c r="G391" s="134"/>
      <c r="H391" s="134"/>
      <c r="I391" s="134"/>
      <c r="J391" s="134"/>
      <c r="K391" s="134"/>
      <c r="L391" s="120"/>
      <c r="M391" s="120"/>
      <c r="N391" s="120"/>
      <c r="O391" s="120"/>
      <c r="P391" s="120"/>
      <c r="Q391" s="120"/>
      <c r="R391" s="120"/>
      <c r="S391" s="120"/>
      <c r="T391" s="120"/>
      <c r="U391" s="120" t="s">
        <v>138</v>
      </c>
      <c r="V391" s="120">
        <v>0</v>
      </c>
      <c r="W391" s="120"/>
      <c r="X391" s="120"/>
      <c r="Y391" s="120"/>
      <c r="Z391" s="120"/>
      <c r="AA391" s="120"/>
      <c r="AB391" s="120"/>
      <c r="AC391" s="120"/>
      <c r="AD391" s="120"/>
      <c r="AE391" s="120"/>
      <c r="AF391" s="120"/>
      <c r="AG391" s="120"/>
      <c r="AH391" s="120"/>
      <c r="AI391" s="120"/>
      <c r="AJ391" s="120"/>
      <c r="AK391" s="120"/>
      <c r="AL391" s="120"/>
      <c r="AM391" s="120"/>
      <c r="AN391" s="120"/>
      <c r="AO391" s="120"/>
      <c r="AP391" s="120"/>
      <c r="AQ391" s="120"/>
      <c r="AR391" s="120"/>
      <c r="AS391" s="120"/>
      <c r="AT391" s="120"/>
      <c r="AU391" s="120"/>
      <c r="AV391" s="120"/>
      <c r="AW391" s="120"/>
      <c r="AX391" s="120"/>
    </row>
    <row r="392" spans="1:50" outlineLevel="1">
      <c r="A392" s="121">
        <v>183</v>
      </c>
      <c r="B392" s="125" t="s">
        <v>641</v>
      </c>
      <c r="C392" s="154" t="s">
        <v>642</v>
      </c>
      <c r="D392" s="127" t="s">
        <v>135</v>
      </c>
      <c r="E392" s="130">
        <v>5.7111074999999998</v>
      </c>
      <c r="F392" s="133"/>
      <c r="G392" s="134">
        <f>ROUND(E392*F392,2)</f>
        <v>0</v>
      </c>
      <c r="H392" s="134">
        <v>0.03</v>
      </c>
      <c r="I392" s="134">
        <f>ROUND(E392*H392,5)</f>
        <v>0.17133000000000001</v>
      </c>
      <c r="J392" s="134">
        <v>0</v>
      </c>
      <c r="K392" s="134">
        <f>ROUND(E392*J392,5)</f>
        <v>0</v>
      </c>
      <c r="L392" s="120"/>
      <c r="M392" s="120"/>
      <c r="N392" s="120"/>
      <c r="O392" s="120"/>
      <c r="P392" s="120"/>
      <c r="Q392" s="120"/>
      <c r="R392" s="120"/>
      <c r="S392" s="120"/>
      <c r="T392" s="120"/>
      <c r="U392" s="120" t="s">
        <v>207</v>
      </c>
      <c r="V392" s="120"/>
      <c r="W392" s="120"/>
      <c r="X392" s="120"/>
      <c r="Y392" s="120"/>
      <c r="Z392" s="120"/>
      <c r="AA392" s="120"/>
      <c r="AB392" s="120"/>
      <c r="AC392" s="120"/>
      <c r="AD392" s="120"/>
      <c r="AE392" s="120"/>
      <c r="AF392" s="120"/>
      <c r="AG392" s="120"/>
      <c r="AH392" s="120"/>
      <c r="AI392" s="120"/>
      <c r="AJ392" s="120"/>
      <c r="AK392" s="120"/>
      <c r="AL392" s="120"/>
      <c r="AM392" s="120"/>
      <c r="AN392" s="120"/>
      <c r="AO392" s="120"/>
      <c r="AP392" s="120"/>
      <c r="AQ392" s="120"/>
      <c r="AR392" s="120"/>
      <c r="AS392" s="120"/>
      <c r="AT392" s="120"/>
      <c r="AU392" s="120"/>
      <c r="AV392" s="120"/>
      <c r="AW392" s="120"/>
      <c r="AX392" s="120"/>
    </row>
    <row r="393" spans="1:50" ht="33.75" outlineLevel="1">
      <c r="A393" s="121"/>
      <c r="B393" s="125"/>
      <c r="C393" s="155" t="s">
        <v>673</v>
      </c>
      <c r="D393" s="128"/>
      <c r="E393" s="131">
        <v>5.7111074999999998</v>
      </c>
      <c r="F393" s="134"/>
      <c r="G393" s="134"/>
      <c r="H393" s="134"/>
      <c r="I393" s="134"/>
      <c r="J393" s="134"/>
      <c r="K393" s="134"/>
      <c r="L393" s="120"/>
      <c r="M393" s="120"/>
      <c r="N393" s="120"/>
      <c r="O393" s="120"/>
      <c r="P393" s="120"/>
      <c r="Q393" s="120"/>
      <c r="R393" s="120"/>
      <c r="S393" s="120"/>
      <c r="T393" s="120"/>
      <c r="U393" s="120" t="s">
        <v>138</v>
      </c>
      <c r="V393" s="120">
        <v>0</v>
      </c>
      <c r="W393" s="120"/>
      <c r="X393" s="120"/>
      <c r="Y393" s="120"/>
      <c r="Z393" s="120"/>
      <c r="AA393" s="120"/>
      <c r="AB393" s="120"/>
      <c r="AC393" s="120"/>
      <c r="AD393" s="120"/>
      <c r="AE393" s="120"/>
      <c r="AF393" s="120"/>
      <c r="AG393" s="120"/>
      <c r="AH393" s="120"/>
      <c r="AI393" s="120"/>
      <c r="AJ393" s="120"/>
      <c r="AK393" s="120"/>
      <c r="AL393" s="120"/>
      <c r="AM393" s="120"/>
      <c r="AN393" s="120"/>
      <c r="AO393" s="120"/>
      <c r="AP393" s="120"/>
      <c r="AQ393" s="120"/>
      <c r="AR393" s="120"/>
      <c r="AS393" s="120"/>
      <c r="AT393" s="120"/>
      <c r="AU393" s="120"/>
      <c r="AV393" s="120"/>
      <c r="AW393" s="120"/>
      <c r="AX393" s="120"/>
    </row>
    <row r="394" spans="1:50" outlineLevel="1">
      <c r="A394" s="121">
        <v>184</v>
      </c>
      <c r="B394" s="125" t="s">
        <v>674</v>
      </c>
      <c r="C394" s="154" t="s">
        <v>675</v>
      </c>
      <c r="D394" s="127" t="s">
        <v>255</v>
      </c>
      <c r="E394" s="130">
        <v>3.9</v>
      </c>
      <c r="F394" s="133"/>
      <c r="G394" s="134">
        <f>ROUND(E394*F394,2)</f>
        <v>0</v>
      </c>
      <c r="H394" s="134">
        <v>0</v>
      </c>
      <c r="I394" s="134">
        <f>ROUND(E394*H394,5)</f>
        <v>0</v>
      </c>
      <c r="J394" s="134">
        <v>0</v>
      </c>
      <c r="K394" s="134">
        <f>ROUND(E394*J394,5)</f>
        <v>0</v>
      </c>
      <c r="L394" s="120"/>
      <c r="M394" s="120"/>
      <c r="N394" s="120"/>
      <c r="O394" s="120"/>
      <c r="P394" s="120"/>
      <c r="Q394" s="120"/>
      <c r="R394" s="120"/>
      <c r="S394" s="120"/>
      <c r="T394" s="120"/>
      <c r="U394" s="120" t="s">
        <v>136</v>
      </c>
      <c r="V394" s="120"/>
      <c r="W394" s="120"/>
      <c r="X394" s="120"/>
      <c r="Y394" s="120"/>
      <c r="Z394" s="120"/>
      <c r="AA394" s="120"/>
      <c r="AB394" s="120"/>
      <c r="AC394" s="120"/>
      <c r="AD394" s="120"/>
      <c r="AE394" s="120"/>
      <c r="AF394" s="120"/>
      <c r="AG394" s="120"/>
      <c r="AH394" s="120"/>
      <c r="AI394" s="120"/>
      <c r="AJ394" s="120"/>
      <c r="AK394" s="120"/>
      <c r="AL394" s="120"/>
      <c r="AM394" s="120"/>
      <c r="AN394" s="120"/>
      <c r="AO394" s="120"/>
      <c r="AP394" s="120"/>
      <c r="AQ394" s="120"/>
      <c r="AR394" s="120"/>
      <c r="AS394" s="120"/>
      <c r="AT394" s="120"/>
      <c r="AU394" s="120"/>
      <c r="AV394" s="120"/>
      <c r="AW394" s="120"/>
      <c r="AX394" s="120"/>
    </row>
    <row r="395" spans="1:50">
      <c r="A395" s="122" t="s">
        <v>131</v>
      </c>
      <c r="B395" s="126" t="s">
        <v>87</v>
      </c>
      <c r="C395" s="156" t="s">
        <v>88</v>
      </c>
      <c r="D395" s="129"/>
      <c r="E395" s="132"/>
      <c r="F395" s="135"/>
      <c r="G395" s="135">
        <f>SUM(G396:G400)</f>
        <v>0</v>
      </c>
      <c r="H395" s="135"/>
      <c r="I395" s="135">
        <f>SUM(I396:I400)</f>
        <v>0.33123999999999998</v>
      </c>
      <c r="J395" s="135"/>
      <c r="K395" s="135">
        <f>SUM(K396:K400)</f>
        <v>0</v>
      </c>
      <c r="U395" t="s">
        <v>132</v>
      </c>
    </row>
    <row r="396" spans="1:50" outlineLevel="1">
      <c r="A396" s="121">
        <v>185</v>
      </c>
      <c r="B396" s="125" t="s">
        <v>676</v>
      </c>
      <c r="C396" s="154" t="s">
        <v>677</v>
      </c>
      <c r="D396" s="127" t="s">
        <v>173</v>
      </c>
      <c r="E396" s="130">
        <v>8.0299999999999994</v>
      </c>
      <c r="F396" s="133"/>
      <c r="G396" s="134">
        <f>ROUND(E396*F396,2)</f>
        <v>0</v>
      </c>
      <c r="H396" s="134">
        <v>0</v>
      </c>
      <c r="I396" s="134">
        <f>ROUND(E396*H396,5)</f>
        <v>0</v>
      </c>
      <c r="J396" s="134">
        <v>0</v>
      </c>
      <c r="K396" s="134">
        <f>ROUND(E396*J396,5)</f>
        <v>0</v>
      </c>
      <c r="L396" s="120"/>
      <c r="M396" s="120"/>
      <c r="N396" s="120"/>
      <c r="O396" s="120"/>
      <c r="P396" s="120"/>
      <c r="Q396" s="120"/>
      <c r="R396" s="120"/>
      <c r="S396" s="120"/>
      <c r="T396" s="120"/>
      <c r="U396" s="120" t="s">
        <v>136</v>
      </c>
      <c r="V396" s="120"/>
      <c r="W396" s="120"/>
      <c r="X396" s="120"/>
      <c r="Y396" s="120"/>
      <c r="Z396" s="120"/>
      <c r="AA396" s="120"/>
      <c r="AB396" s="120"/>
      <c r="AC396" s="120"/>
      <c r="AD396" s="120"/>
      <c r="AE396" s="120"/>
      <c r="AF396" s="120"/>
      <c r="AG396" s="120"/>
      <c r="AH396" s="120"/>
      <c r="AI396" s="120"/>
      <c r="AJ396" s="120"/>
      <c r="AK396" s="120"/>
      <c r="AL396" s="120"/>
      <c r="AM396" s="120"/>
      <c r="AN396" s="120"/>
      <c r="AO396" s="120"/>
      <c r="AP396" s="120"/>
      <c r="AQ396" s="120"/>
      <c r="AR396" s="120"/>
      <c r="AS396" s="120"/>
      <c r="AT396" s="120"/>
      <c r="AU396" s="120"/>
      <c r="AV396" s="120"/>
      <c r="AW396" s="120"/>
      <c r="AX396" s="120"/>
    </row>
    <row r="397" spans="1:50" outlineLevel="1">
      <c r="A397" s="121"/>
      <c r="B397" s="125"/>
      <c r="C397" s="155" t="s">
        <v>678</v>
      </c>
      <c r="D397" s="128"/>
      <c r="E397" s="131">
        <v>8.0299999999999994</v>
      </c>
      <c r="F397" s="134"/>
      <c r="G397" s="134"/>
      <c r="H397" s="134"/>
      <c r="I397" s="134"/>
      <c r="J397" s="134"/>
      <c r="K397" s="134"/>
      <c r="L397" s="120"/>
      <c r="M397" s="120"/>
      <c r="N397" s="120"/>
      <c r="O397" s="120"/>
      <c r="P397" s="120"/>
      <c r="Q397" s="120"/>
      <c r="R397" s="120"/>
      <c r="S397" s="120"/>
      <c r="T397" s="120"/>
      <c r="U397" s="120" t="s">
        <v>138</v>
      </c>
      <c r="V397" s="120">
        <v>0</v>
      </c>
      <c r="W397" s="120"/>
      <c r="X397" s="120"/>
      <c r="Y397" s="120"/>
      <c r="Z397" s="120"/>
      <c r="AA397" s="120"/>
      <c r="AB397" s="120"/>
      <c r="AC397" s="120"/>
      <c r="AD397" s="120"/>
      <c r="AE397" s="120"/>
      <c r="AF397" s="120"/>
      <c r="AG397" s="120"/>
      <c r="AH397" s="120"/>
      <c r="AI397" s="120"/>
      <c r="AJ397" s="120"/>
      <c r="AK397" s="120"/>
      <c r="AL397" s="120"/>
      <c r="AM397" s="120"/>
      <c r="AN397" s="120"/>
      <c r="AO397" s="120"/>
      <c r="AP397" s="120"/>
      <c r="AQ397" s="120"/>
      <c r="AR397" s="120"/>
      <c r="AS397" s="120"/>
      <c r="AT397" s="120"/>
      <c r="AU397" s="120"/>
      <c r="AV397" s="120"/>
      <c r="AW397" s="120"/>
      <c r="AX397" s="120"/>
    </row>
    <row r="398" spans="1:50" outlineLevel="1">
      <c r="A398" s="121">
        <v>186</v>
      </c>
      <c r="B398" s="125" t="s">
        <v>679</v>
      </c>
      <c r="C398" s="154" t="s">
        <v>680</v>
      </c>
      <c r="D398" s="127" t="s">
        <v>173</v>
      </c>
      <c r="E398" s="130">
        <v>8.8330000000000002</v>
      </c>
      <c r="F398" s="133"/>
      <c r="G398" s="134">
        <f>ROUND(E398*F398,2)</f>
        <v>0</v>
      </c>
      <c r="H398" s="134">
        <v>3.7499999999999999E-2</v>
      </c>
      <c r="I398" s="134">
        <f>ROUND(E398*H398,5)</f>
        <v>0.33123999999999998</v>
      </c>
      <c r="J398" s="134">
        <v>0</v>
      </c>
      <c r="K398" s="134">
        <f>ROUND(E398*J398,5)</f>
        <v>0</v>
      </c>
      <c r="L398" s="120"/>
      <c r="M398" s="120"/>
      <c r="N398" s="120"/>
      <c r="O398" s="120"/>
      <c r="P398" s="120"/>
      <c r="Q398" s="120"/>
      <c r="R398" s="120"/>
      <c r="S398" s="120"/>
      <c r="T398" s="120"/>
      <c r="U398" s="120" t="s">
        <v>207</v>
      </c>
      <c r="V398" s="120"/>
      <c r="W398" s="120"/>
      <c r="X398" s="120"/>
      <c r="Y398" s="120"/>
      <c r="Z398" s="120"/>
      <c r="AA398" s="120"/>
      <c r="AB398" s="120"/>
      <c r="AC398" s="120"/>
      <c r="AD398" s="120"/>
      <c r="AE398" s="120"/>
      <c r="AF398" s="120"/>
      <c r="AG398" s="120"/>
      <c r="AH398" s="120"/>
      <c r="AI398" s="120"/>
      <c r="AJ398" s="120"/>
      <c r="AK398" s="120"/>
      <c r="AL398" s="120"/>
      <c r="AM398" s="120"/>
      <c r="AN398" s="120"/>
      <c r="AO398" s="120"/>
      <c r="AP398" s="120"/>
      <c r="AQ398" s="120"/>
      <c r="AR398" s="120"/>
      <c r="AS398" s="120"/>
      <c r="AT398" s="120"/>
      <c r="AU398" s="120"/>
      <c r="AV398" s="120"/>
      <c r="AW398" s="120"/>
      <c r="AX398" s="120"/>
    </row>
    <row r="399" spans="1:50" outlineLevel="1">
      <c r="A399" s="121"/>
      <c r="B399" s="125"/>
      <c r="C399" s="155" t="s">
        <v>681</v>
      </c>
      <c r="D399" s="128"/>
      <c r="E399" s="131">
        <v>8.8330000000000002</v>
      </c>
      <c r="F399" s="134"/>
      <c r="G399" s="134"/>
      <c r="H399" s="134"/>
      <c r="I399" s="134"/>
      <c r="J399" s="134"/>
      <c r="K399" s="134"/>
      <c r="L399" s="120"/>
      <c r="M399" s="120"/>
      <c r="N399" s="120"/>
      <c r="O399" s="120"/>
      <c r="P399" s="120"/>
      <c r="Q399" s="120"/>
      <c r="R399" s="120"/>
      <c r="S399" s="120"/>
      <c r="T399" s="120"/>
      <c r="U399" s="120" t="s">
        <v>138</v>
      </c>
      <c r="V399" s="120">
        <v>0</v>
      </c>
      <c r="W399" s="120"/>
      <c r="X399" s="120"/>
      <c r="Y399" s="120"/>
      <c r="Z399" s="120"/>
      <c r="AA399" s="120"/>
      <c r="AB399" s="120"/>
      <c r="AC399" s="120"/>
      <c r="AD399" s="120"/>
      <c r="AE399" s="120"/>
      <c r="AF399" s="120"/>
      <c r="AG399" s="120"/>
      <c r="AH399" s="120"/>
      <c r="AI399" s="120"/>
      <c r="AJ399" s="120"/>
      <c r="AK399" s="120"/>
      <c r="AL399" s="120"/>
      <c r="AM399" s="120"/>
      <c r="AN399" s="120"/>
      <c r="AO399" s="120"/>
      <c r="AP399" s="120"/>
      <c r="AQ399" s="120"/>
      <c r="AR399" s="120"/>
      <c r="AS399" s="120"/>
      <c r="AT399" s="120"/>
      <c r="AU399" s="120"/>
      <c r="AV399" s="120"/>
      <c r="AW399" s="120"/>
      <c r="AX399" s="120"/>
    </row>
    <row r="400" spans="1:50" outlineLevel="1">
      <c r="A400" s="121">
        <v>187</v>
      </c>
      <c r="B400" s="125" t="s">
        <v>682</v>
      </c>
      <c r="C400" s="154" t="s">
        <v>683</v>
      </c>
      <c r="D400" s="127" t="s">
        <v>255</v>
      </c>
      <c r="E400" s="130">
        <v>0.33</v>
      </c>
      <c r="F400" s="133"/>
      <c r="G400" s="134">
        <f>ROUND(E400*F400,2)</f>
        <v>0</v>
      </c>
      <c r="H400" s="134">
        <v>0</v>
      </c>
      <c r="I400" s="134">
        <f>ROUND(E400*H400,5)</f>
        <v>0</v>
      </c>
      <c r="J400" s="134">
        <v>0</v>
      </c>
      <c r="K400" s="134">
        <f>ROUND(E400*J400,5)</f>
        <v>0</v>
      </c>
      <c r="L400" s="120"/>
      <c r="M400" s="120"/>
      <c r="N400" s="120"/>
      <c r="O400" s="120"/>
      <c r="P400" s="120"/>
      <c r="Q400" s="120"/>
      <c r="R400" s="120"/>
      <c r="S400" s="120"/>
      <c r="T400" s="120"/>
      <c r="U400" s="120" t="s">
        <v>136</v>
      </c>
      <c r="V400" s="120"/>
      <c r="W400" s="120"/>
      <c r="X400" s="120"/>
      <c r="Y400" s="120"/>
      <c r="Z400" s="120"/>
      <c r="AA400" s="120"/>
      <c r="AB400" s="120"/>
      <c r="AC400" s="120"/>
      <c r="AD400" s="120"/>
      <c r="AE400" s="120"/>
      <c r="AF400" s="120"/>
      <c r="AG400" s="120"/>
      <c r="AH400" s="120"/>
      <c r="AI400" s="120"/>
      <c r="AJ400" s="120"/>
      <c r="AK400" s="120"/>
      <c r="AL400" s="120"/>
      <c r="AM400" s="120"/>
      <c r="AN400" s="120"/>
      <c r="AO400" s="120"/>
      <c r="AP400" s="120"/>
      <c r="AQ400" s="120"/>
      <c r="AR400" s="120"/>
      <c r="AS400" s="120"/>
      <c r="AT400" s="120"/>
      <c r="AU400" s="120"/>
      <c r="AV400" s="120"/>
      <c r="AW400" s="120"/>
      <c r="AX400" s="120"/>
    </row>
    <row r="401" spans="1:50">
      <c r="A401" s="122" t="s">
        <v>131</v>
      </c>
      <c r="B401" s="126" t="s">
        <v>89</v>
      </c>
      <c r="C401" s="156" t="s">
        <v>90</v>
      </c>
      <c r="D401" s="129"/>
      <c r="E401" s="132"/>
      <c r="F401" s="135"/>
      <c r="G401" s="135">
        <f>SUM(G402:G403)</f>
        <v>0</v>
      </c>
      <c r="H401" s="135"/>
      <c r="I401" s="135">
        <f>SUM(I402:I403)</f>
        <v>0</v>
      </c>
      <c r="J401" s="135"/>
      <c r="K401" s="135">
        <f>SUM(K402:K403)</f>
        <v>0</v>
      </c>
      <c r="U401" t="s">
        <v>132</v>
      </c>
    </row>
    <row r="402" spans="1:50" outlineLevel="1">
      <c r="A402" s="121">
        <v>188</v>
      </c>
      <c r="B402" s="125" t="s">
        <v>684</v>
      </c>
      <c r="C402" s="154" t="s">
        <v>685</v>
      </c>
      <c r="D402" s="127" t="s">
        <v>686</v>
      </c>
      <c r="E402" s="130">
        <v>1</v>
      </c>
      <c r="F402" s="133">
        <f>ZTI!D46+ZTI!D87+Plyn!D18</f>
        <v>0</v>
      </c>
      <c r="G402" s="134">
        <f>ROUND(E402*F402,2)</f>
        <v>0</v>
      </c>
      <c r="H402" s="134">
        <v>0</v>
      </c>
      <c r="I402" s="134">
        <f>ROUND(E402*H402,5)</f>
        <v>0</v>
      </c>
      <c r="J402" s="134">
        <v>0</v>
      </c>
      <c r="K402" s="134">
        <f>ROUND(E402*J402,5)</f>
        <v>0</v>
      </c>
      <c r="L402" s="120"/>
      <c r="M402" s="120"/>
      <c r="N402" s="120"/>
      <c r="O402" s="120"/>
      <c r="P402" s="120"/>
      <c r="Q402" s="120"/>
      <c r="R402" s="120"/>
      <c r="S402" s="120"/>
      <c r="T402" s="120"/>
      <c r="U402" s="120" t="s">
        <v>136</v>
      </c>
      <c r="V402" s="120"/>
      <c r="W402" s="120"/>
      <c r="X402" s="120"/>
      <c r="Y402" s="120"/>
      <c r="Z402" s="120"/>
      <c r="AA402" s="120"/>
      <c r="AB402" s="120"/>
      <c r="AC402" s="120"/>
      <c r="AD402" s="120"/>
      <c r="AE402" s="120"/>
      <c r="AF402" s="120"/>
      <c r="AG402" s="120"/>
      <c r="AH402" s="120"/>
      <c r="AI402" s="120"/>
      <c r="AJ402" s="120"/>
      <c r="AK402" s="120"/>
      <c r="AL402" s="120"/>
      <c r="AM402" s="120"/>
      <c r="AN402" s="120"/>
      <c r="AO402" s="120"/>
      <c r="AP402" s="120"/>
      <c r="AQ402" s="120"/>
      <c r="AR402" s="120"/>
      <c r="AS402" s="120"/>
      <c r="AT402" s="120"/>
      <c r="AU402" s="120"/>
      <c r="AV402" s="120"/>
      <c r="AW402" s="120"/>
      <c r="AX402" s="120"/>
    </row>
    <row r="403" spans="1:50" outlineLevel="1">
      <c r="A403" s="121">
        <v>189</v>
      </c>
      <c r="B403" s="125" t="s">
        <v>687</v>
      </c>
      <c r="C403" s="154" t="s">
        <v>688</v>
      </c>
      <c r="D403" s="127" t="s">
        <v>686</v>
      </c>
      <c r="E403" s="130">
        <v>1</v>
      </c>
      <c r="F403" s="133">
        <f>GHZ!G12</f>
        <v>0</v>
      </c>
      <c r="G403" s="134">
        <f>ROUND(E403*F403,2)</f>
        <v>0</v>
      </c>
      <c r="H403" s="134">
        <v>0</v>
      </c>
      <c r="I403" s="134">
        <f>ROUND(E403*H403,5)</f>
        <v>0</v>
      </c>
      <c r="J403" s="134">
        <v>0</v>
      </c>
      <c r="K403" s="134">
        <f>ROUND(E403*J403,5)</f>
        <v>0</v>
      </c>
      <c r="L403" s="120"/>
      <c r="M403" s="120"/>
      <c r="N403" s="120"/>
      <c r="O403" s="120"/>
      <c r="P403" s="120"/>
      <c r="Q403" s="120"/>
      <c r="R403" s="120"/>
      <c r="S403" s="120"/>
      <c r="T403" s="120"/>
      <c r="U403" s="120" t="s">
        <v>136</v>
      </c>
      <c r="V403" s="120"/>
      <c r="W403" s="120"/>
      <c r="X403" s="120"/>
      <c r="Y403" s="120"/>
      <c r="Z403" s="120"/>
      <c r="AA403" s="120"/>
      <c r="AB403" s="120"/>
      <c r="AC403" s="120"/>
      <c r="AD403" s="120"/>
      <c r="AE403" s="120"/>
      <c r="AF403" s="120"/>
      <c r="AG403" s="120"/>
      <c r="AH403" s="120"/>
      <c r="AI403" s="120"/>
      <c r="AJ403" s="120"/>
      <c r="AK403" s="120"/>
      <c r="AL403" s="120"/>
      <c r="AM403" s="120"/>
      <c r="AN403" s="120"/>
      <c r="AO403" s="120"/>
      <c r="AP403" s="120"/>
      <c r="AQ403" s="120"/>
      <c r="AR403" s="120"/>
      <c r="AS403" s="120"/>
      <c r="AT403" s="120"/>
      <c r="AU403" s="120"/>
      <c r="AV403" s="120"/>
      <c r="AW403" s="120"/>
      <c r="AX403" s="120"/>
    </row>
    <row r="404" spans="1:50">
      <c r="A404" s="122" t="s">
        <v>131</v>
      </c>
      <c r="B404" s="126" t="s">
        <v>91</v>
      </c>
      <c r="C404" s="156" t="s">
        <v>92</v>
      </c>
      <c r="D404" s="129"/>
      <c r="E404" s="132"/>
      <c r="F404" s="135"/>
      <c r="G404" s="135">
        <f>SUM(G405:G413)</f>
        <v>0</v>
      </c>
      <c r="H404" s="135"/>
      <c r="I404" s="135">
        <f>SUM(I405:I413)</f>
        <v>0.40131000000000006</v>
      </c>
      <c r="J404" s="135"/>
      <c r="K404" s="135">
        <f>SUM(K405:K413)</f>
        <v>0</v>
      </c>
      <c r="U404" t="s">
        <v>132</v>
      </c>
    </row>
    <row r="405" spans="1:50" ht="45" outlineLevel="1">
      <c r="A405" s="121">
        <v>190</v>
      </c>
      <c r="B405" s="125" t="s">
        <v>806</v>
      </c>
      <c r="C405" s="154" t="s">
        <v>807</v>
      </c>
      <c r="D405" s="127" t="s">
        <v>197</v>
      </c>
      <c r="E405" s="130">
        <v>3</v>
      </c>
      <c r="F405" s="133"/>
      <c r="G405" s="134">
        <f t="shared" ref="G405:G413" si="0">ROUND(E405*F405,2)</f>
        <v>0</v>
      </c>
      <c r="H405" s="134">
        <v>3.0000000000000001E-3</v>
      </c>
      <c r="I405" s="134">
        <f t="shared" ref="I405:I413" si="1">ROUND(E405*H405,5)</f>
        <v>8.9999999999999993E-3</v>
      </c>
      <c r="J405" s="134">
        <v>0</v>
      </c>
      <c r="K405" s="134">
        <f t="shared" ref="K405:K413" si="2">ROUND(E405*J405,5)</f>
        <v>0</v>
      </c>
      <c r="L405" s="120"/>
      <c r="M405" s="120"/>
      <c r="N405" s="120"/>
      <c r="O405" s="120"/>
      <c r="P405" s="120"/>
      <c r="Q405" s="120"/>
      <c r="R405" s="120"/>
      <c r="S405" s="120"/>
      <c r="T405" s="120"/>
      <c r="U405" s="120" t="s">
        <v>136</v>
      </c>
      <c r="V405" s="120"/>
      <c r="W405" s="120"/>
      <c r="X405" s="120"/>
      <c r="Y405" s="120"/>
      <c r="Z405" s="120"/>
      <c r="AA405" s="120"/>
      <c r="AB405" s="120"/>
      <c r="AC405" s="120"/>
      <c r="AD405" s="120"/>
      <c r="AE405" s="120"/>
      <c r="AF405" s="120"/>
      <c r="AG405" s="120"/>
      <c r="AH405" s="120"/>
      <c r="AI405" s="120"/>
      <c r="AJ405" s="120"/>
      <c r="AK405" s="120"/>
      <c r="AL405" s="120"/>
      <c r="AM405" s="120"/>
      <c r="AN405" s="120"/>
      <c r="AO405" s="120"/>
      <c r="AP405" s="120"/>
      <c r="AQ405" s="120"/>
      <c r="AR405" s="120"/>
      <c r="AS405" s="120"/>
      <c r="AT405" s="120"/>
      <c r="AU405" s="120"/>
      <c r="AV405" s="120"/>
      <c r="AW405" s="120"/>
      <c r="AX405" s="120"/>
    </row>
    <row r="406" spans="1:50" ht="33.75" outlineLevel="1">
      <c r="A406" s="121">
        <v>191</v>
      </c>
      <c r="B406" s="125" t="s">
        <v>808</v>
      </c>
      <c r="C406" s="154" t="s">
        <v>809</v>
      </c>
      <c r="D406" s="127" t="s">
        <v>197</v>
      </c>
      <c r="E406" s="130">
        <v>44.6</v>
      </c>
      <c r="F406" s="133"/>
      <c r="G406" s="134">
        <f t="shared" si="0"/>
        <v>0</v>
      </c>
      <c r="H406" s="134">
        <v>5.0000000000000001E-3</v>
      </c>
      <c r="I406" s="134">
        <f t="shared" si="1"/>
        <v>0.223</v>
      </c>
      <c r="J406" s="134">
        <v>0</v>
      </c>
      <c r="K406" s="134">
        <f t="shared" si="2"/>
        <v>0</v>
      </c>
      <c r="L406" s="120"/>
      <c r="M406" s="120"/>
      <c r="N406" s="120"/>
      <c r="O406" s="120"/>
      <c r="P406" s="120"/>
      <c r="Q406" s="120"/>
      <c r="R406" s="120"/>
      <c r="S406" s="120"/>
      <c r="T406" s="120"/>
      <c r="U406" s="120" t="s">
        <v>136</v>
      </c>
      <c r="V406" s="120"/>
      <c r="W406" s="120"/>
      <c r="X406" s="120"/>
      <c r="Y406" s="120"/>
      <c r="Z406" s="120"/>
      <c r="AA406" s="120"/>
      <c r="AB406" s="120"/>
      <c r="AC406" s="120"/>
      <c r="AD406" s="120"/>
      <c r="AE406" s="120"/>
      <c r="AF406" s="120"/>
      <c r="AG406" s="120"/>
      <c r="AH406" s="120"/>
      <c r="AI406" s="120"/>
      <c r="AJ406" s="120"/>
      <c r="AK406" s="120"/>
      <c r="AL406" s="120"/>
      <c r="AM406" s="120"/>
      <c r="AN406" s="120"/>
      <c r="AO406" s="120"/>
      <c r="AP406" s="120"/>
      <c r="AQ406" s="120"/>
      <c r="AR406" s="120"/>
      <c r="AS406" s="120"/>
      <c r="AT406" s="120"/>
      <c r="AU406" s="120"/>
      <c r="AV406" s="120"/>
      <c r="AW406" s="120"/>
      <c r="AX406" s="120"/>
    </row>
    <row r="407" spans="1:50" ht="33.75" outlineLevel="1">
      <c r="A407" s="121">
        <v>192</v>
      </c>
      <c r="B407" s="125" t="s">
        <v>810</v>
      </c>
      <c r="C407" s="154" t="s">
        <v>811</v>
      </c>
      <c r="D407" s="127" t="s">
        <v>197</v>
      </c>
      <c r="E407" s="130">
        <v>14.3</v>
      </c>
      <c r="F407" s="133"/>
      <c r="G407" s="134">
        <f t="shared" si="0"/>
        <v>0</v>
      </c>
      <c r="H407" s="134">
        <v>5.0000000000000001E-3</v>
      </c>
      <c r="I407" s="134">
        <f t="shared" si="1"/>
        <v>7.1499999999999994E-2</v>
      </c>
      <c r="J407" s="134">
        <v>0</v>
      </c>
      <c r="K407" s="134">
        <f t="shared" si="2"/>
        <v>0</v>
      </c>
      <c r="L407" s="120"/>
      <c r="M407" s="120"/>
      <c r="N407" s="120"/>
      <c r="O407" s="120"/>
      <c r="P407" s="120"/>
      <c r="Q407" s="120"/>
      <c r="R407" s="120"/>
      <c r="S407" s="120"/>
      <c r="T407" s="120"/>
      <c r="U407" s="120" t="s">
        <v>136</v>
      </c>
      <c r="V407" s="120"/>
      <c r="W407" s="120"/>
      <c r="X407" s="120"/>
      <c r="Y407" s="120"/>
      <c r="Z407" s="120"/>
      <c r="AA407" s="120"/>
      <c r="AB407" s="120"/>
      <c r="AC407" s="120"/>
      <c r="AD407" s="120"/>
      <c r="AE407" s="120"/>
      <c r="AF407" s="120"/>
      <c r="AG407" s="120"/>
      <c r="AH407" s="120"/>
      <c r="AI407" s="120"/>
      <c r="AJ407" s="120"/>
      <c r="AK407" s="120"/>
      <c r="AL407" s="120"/>
      <c r="AM407" s="120"/>
      <c r="AN407" s="120"/>
      <c r="AO407" s="120"/>
      <c r="AP407" s="120"/>
      <c r="AQ407" s="120"/>
      <c r="AR407" s="120"/>
      <c r="AS407" s="120"/>
      <c r="AT407" s="120"/>
      <c r="AU407" s="120"/>
      <c r="AV407" s="120"/>
      <c r="AW407" s="120"/>
      <c r="AX407" s="120"/>
    </row>
    <row r="408" spans="1:50" ht="45" outlineLevel="1">
      <c r="A408" s="121">
        <v>193</v>
      </c>
      <c r="B408" s="125" t="s">
        <v>812</v>
      </c>
      <c r="C408" s="154" t="s">
        <v>813</v>
      </c>
      <c r="D408" s="127" t="s">
        <v>197</v>
      </c>
      <c r="E408" s="130">
        <v>4.8</v>
      </c>
      <c r="F408" s="133"/>
      <c r="G408" s="134">
        <f t="shared" si="0"/>
        <v>0</v>
      </c>
      <c r="H408" s="134">
        <v>3.6700000000000001E-3</v>
      </c>
      <c r="I408" s="134">
        <f t="shared" si="1"/>
        <v>1.762E-2</v>
      </c>
      <c r="J408" s="134">
        <v>0</v>
      </c>
      <c r="K408" s="134">
        <f t="shared" si="2"/>
        <v>0</v>
      </c>
      <c r="L408" s="120"/>
      <c r="M408" s="120"/>
      <c r="N408" s="120"/>
      <c r="O408" s="120"/>
      <c r="P408" s="120"/>
      <c r="Q408" s="120"/>
      <c r="R408" s="120"/>
      <c r="S408" s="120"/>
      <c r="T408" s="120"/>
      <c r="U408" s="120" t="s">
        <v>136</v>
      </c>
      <c r="V408" s="120"/>
      <c r="W408" s="120"/>
      <c r="X408" s="120"/>
      <c r="Y408" s="120"/>
      <c r="Z408" s="120"/>
      <c r="AA408" s="120"/>
      <c r="AB408" s="120"/>
      <c r="AC408" s="120"/>
      <c r="AD408" s="120"/>
      <c r="AE408" s="120"/>
      <c r="AF408" s="120"/>
      <c r="AG408" s="120"/>
      <c r="AH408" s="120"/>
      <c r="AI408" s="120"/>
      <c r="AJ408" s="120"/>
      <c r="AK408" s="120"/>
      <c r="AL408" s="120"/>
      <c r="AM408" s="120"/>
      <c r="AN408" s="120"/>
      <c r="AO408" s="120"/>
      <c r="AP408" s="120"/>
      <c r="AQ408" s="120"/>
      <c r="AR408" s="120"/>
      <c r="AS408" s="120"/>
      <c r="AT408" s="120"/>
      <c r="AU408" s="120"/>
      <c r="AV408" s="120"/>
      <c r="AW408" s="120"/>
      <c r="AX408" s="120"/>
    </row>
    <row r="409" spans="1:50" ht="33.75" outlineLevel="1">
      <c r="A409" s="121">
        <v>194</v>
      </c>
      <c r="B409" s="125" t="s">
        <v>814</v>
      </c>
      <c r="C409" s="154" t="s">
        <v>815</v>
      </c>
      <c r="D409" s="127" t="s">
        <v>197</v>
      </c>
      <c r="E409" s="130">
        <v>4.8</v>
      </c>
      <c r="F409" s="133"/>
      <c r="G409" s="134">
        <f t="shared" si="0"/>
        <v>0</v>
      </c>
      <c r="H409" s="134">
        <v>2.5000000000000001E-3</v>
      </c>
      <c r="I409" s="134">
        <f t="shared" si="1"/>
        <v>1.2E-2</v>
      </c>
      <c r="J409" s="134">
        <v>0</v>
      </c>
      <c r="K409" s="134">
        <f t="shared" si="2"/>
        <v>0</v>
      </c>
      <c r="L409" s="120"/>
      <c r="M409" s="120"/>
      <c r="N409" s="120"/>
      <c r="O409" s="120"/>
      <c r="P409" s="120"/>
      <c r="Q409" s="120"/>
      <c r="R409" s="120"/>
      <c r="S409" s="120"/>
      <c r="T409" s="120"/>
      <c r="U409" s="120" t="s">
        <v>136</v>
      </c>
      <c r="V409" s="120"/>
      <c r="W409" s="120"/>
      <c r="X409" s="120"/>
      <c r="Y409" s="120"/>
      <c r="Z409" s="120"/>
      <c r="AA409" s="120"/>
      <c r="AB409" s="120"/>
      <c r="AC409" s="120"/>
      <c r="AD409" s="120"/>
      <c r="AE409" s="120"/>
      <c r="AF409" s="120"/>
      <c r="AG409" s="120"/>
      <c r="AH409" s="120"/>
      <c r="AI409" s="120"/>
      <c r="AJ409" s="120"/>
      <c r="AK409" s="120"/>
      <c r="AL409" s="120"/>
      <c r="AM409" s="120"/>
      <c r="AN409" s="120"/>
      <c r="AO409" s="120"/>
      <c r="AP409" s="120"/>
      <c r="AQ409" s="120"/>
      <c r="AR409" s="120"/>
      <c r="AS409" s="120"/>
      <c r="AT409" s="120"/>
      <c r="AU409" s="120"/>
      <c r="AV409" s="120"/>
      <c r="AW409" s="120"/>
      <c r="AX409" s="120"/>
    </row>
    <row r="410" spans="1:50" ht="33.75" outlineLevel="1">
      <c r="A410" s="121">
        <v>195</v>
      </c>
      <c r="B410" s="125" t="s">
        <v>816</v>
      </c>
      <c r="C410" s="154" t="s">
        <v>817</v>
      </c>
      <c r="D410" s="127" t="s">
        <v>197</v>
      </c>
      <c r="E410" s="130">
        <v>19.8</v>
      </c>
      <c r="F410" s="133"/>
      <c r="G410" s="134">
        <f t="shared" si="0"/>
        <v>0</v>
      </c>
      <c r="H410" s="134">
        <v>2.0500000000000002E-3</v>
      </c>
      <c r="I410" s="134">
        <f t="shared" si="1"/>
        <v>4.0590000000000001E-2</v>
      </c>
      <c r="J410" s="134">
        <v>0</v>
      </c>
      <c r="K410" s="134">
        <f t="shared" si="2"/>
        <v>0</v>
      </c>
      <c r="L410" s="120"/>
      <c r="M410" s="120"/>
      <c r="N410" s="120"/>
      <c r="O410" s="120"/>
      <c r="P410" s="120"/>
      <c r="Q410" s="120"/>
      <c r="R410" s="120"/>
      <c r="S410" s="120"/>
      <c r="T410" s="120"/>
      <c r="U410" s="120" t="s">
        <v>136</v>
      </c>
      <c r="V410" s="120"/>
      <c r="W410" s="120"/>
      <c r="X410" s="120"/>
      <c r="Y410" s="120"/>
      <c r="Z410" s="120"/>
      <c r="AA410" s="120"/>
      <c r="AB410" s="120"/>
      <c r="AC410" s="120"/>
      <c r="AD410" s="120"/>
      <c r="AE410" s="120"/>
      <c r="AF410" s="120"/>
      <c r="AG410" s="120"/>
      <c r="AH410" s="120"/>
      <c r="AI410" s="120"/>
      <c r="AJ410" s="120"/>
      <c r="AK410" s="120"/>
      <c r="AL410" s="120"/>
      <c r="AM410" s="120"/>
      <c r="AN410" s="120"/>
      <c r="AO410" s="120"/>
      <c r="AP410" s="120"/>
      <c r="AQ410" s="120"/>
      <c r="AR410" s="120"/>
      <c r="AS410" s="120"/>
      <c r="AT410" s="120"/>
      <c r="AU410" s="120"/>
      <c r="AV410" s="120"/>
      <c r="AW410" s="120"/>
      <c r="AX410" s="120"/>
    </row>
    <row r="411" spans="1:50" ht="22.5" outlineLevel="1">
      <c r="A411" s="121">
        <v>196</v>
      </c>
      <c r="B411" s="125" t="s">
        <v>818</v>
      </c>
      <c r="C411" s="154" t="s">
        <v>819</v>
      </c>
      <c r="D411" s="127" t="s">
        <v>197</v>
      </c>
      <c r="E411" s="130">
        <v>8</v>
      </c>
      <c r="F411" s="133"/>
      <c r="G411" s="134">
        <f t="shared" si="0"/>
        <v>0</v>
      </c>
      <c r="H411" s="134">
        <v>3.4499999999999999E-3</v>
      </c>
      <c r="I411" s="134">
        <f t="shared" si="1"/>
        <v>2.76E-2</v>
      </c>
      <c r="J411" s="134">
        <v>0</v>
      </c>
      <c r="K411" s="134">
        <f t="shared" si="2"/>
        <v>0</v>
      </c>
      <c r="L411" s="120"/>
      <c r="M411" s="120"/>
      <c r="N411" s="120"/>
      <c r="O411" s="120"/>
      <c r="P411" s="120"/>
      <c r="Q411" s="120"/>
      <c r="R411" s="120"/>
      <c r="S411" s="120"/>
      <c r="T411" s="120"/>
      <c r="U411" s="120" t="s">
        <v>136</v>
      </c>
      <c r="V411" s="120"/>
      <c r="W411" s="120"/>
      <c r="X411" s="120"/>
      <c r="Y411" s="120"/>
      <c r="Z411" s="120"/>
      <c r="AA411" s="120"/>
      <c r="AB411" s="120"/>
      <c r="AC411" s="120"/>
      <c r="AD411" s="120"/>
      <c r="AE411" s="120"/>
      <c r="AF411" s="120"/>
      <c r="AG411" s="120"/>
      <c r="AH411" s="120"/>
      <c r="AI411" s="120"/>
      <c r="AJ411" s="120"/>
      <c r="AK411" s="120"/>
      <c r="AL411" s="120"/>
      <c r="AM411" s="120"/>
      <c r="AN411" s="120"/>
      <c r="AO411" s="120"/>
      <c r="AP411" s="120"/>
      <c r="AQ411" s="120"/>
      <c r="AR411" s="120"/>
      <c r="AS411" s="120"/>
      <c r="AT411" s="120"/>
      <c r="AU411" s="120"/>
      <c r="AV411" s="120"/>
      <c r="AW411" s="120"/>
      <c r="AX411" s="120"/>
    </row>
    <row r="412" spans="1:50" ht="22.5" outlineLevel="1">
      <c r="A412" s="121">
        <v>197</v>
      </c>
      <c r="B412" s="125" t="s">
        <v>820</v>
      </c>
      <c r="C412" s="154" t="s">
        <v>821</v>
      </c>
      <c r="D412" s="127" t="s">
        <v>698</v>
      </c>
      <c r="E412" s="130">
        <v>1</v>
      </c>
      <c r="F412" s="133"/>
      <c r="G412" s="134">
        <f t="shared" si="0"/>
        <v>0</v>
      </c>
      <c r="H412" s="134">
        <v>0</v>
      </c>
      <c r="I412" s="134">
        <f t="shared" si="1"/>
        <v>0</v>
      </c>
      <c r="J412" s="134">
        <v>0</v>
      </c>
      <c r="K412" s="134">
        <f t="shared" si="2"/>
        <v>0</v>
      </c>
      <c r="L412" s="120"/>
      <c r="M412" s="120"/>
      <c r="N412" s="120"/>
      <c r="O412" s="120"/>
      <c r="P412" s="120"/>
      <c r="Q412" s="120"/>
      <c r="R412" s="120"/>
      <c r="S412" s="120"/>
      <c r="T412" s="120"/>
      <c r="U412" s="120" t="s">
        <v>136</v>
      </c>
      <c r="V412" s="120"/>
      <c r="W412" s="120"/>
      <c r="X412" s="120"/>
      <c r="Y412" s="120"/>
      <c r="Z412" s="120"/>
      <c r="AA412" s="120"/>
      <c r="AB412" s="120"/>
      <c r="AC412" s="120"/>
      <c r="AD412" s="120"/>
      <c r="AE412" s="120"/>
      <c r="AF412" s="120"/>
      <c r="AG412" s="120"/>
      <c r="AH412" s="120"/>
      <c r="AI412" s="120"/>
      <c r="AJ412" s="120"/>
      <c r="AK412" s="120"/>
      <c r="AL412" s="120"/>
      <c r="AM412" s="120"/>
      <c r="AN412" s="120"/>
      <c r="AO412" s="120"/>
      <c r="AP412" s="120"/>
      <c r="AQ412" s="120"/>
      <c r="AR412" s="120"/>
      <c r="AS412" s="120"/>
      <c r="AT412" s="120"/>
      <c r="AU412" s="120"/>
      <c r="AV412" s="120"/>
      <c r="AW412" s="120"/>
      <c r="AX412" s="120"/>
    </row>
    <row r="413" spans="1:50" outlineLevel="1">
      <c r="A413" s="121">
        <v>198</v>
      </c>
      <c r="B413" s="125" t="s">
        <v>689</v>
      </c>
      <c r="C413" s="154" t="s">
        <v>690</v>
      </c>
      <c r="D413" s="127" t="s">
        <v>255</v>
      </c>
      <c r="E413" s="130">
        <v>0.4</v>
      </c>
      <c r="F413" s="133"/>
      <c r="G413" s="134">
        <f t="shared" si="0"/>
        <v>0</v>
      </c>
      <c r="H413" s="134">
        <v>0</v>
      </c>
      <c r="I413" s="134">
        <f t="shared" si="1"/>
        <v>0</v>
      </c>
      <c r="J413" s="134">
        <v>0</v>
      </c>
      <c r="K413" s="134">
        <f t="shared" si="2"/>
        <v>0</v>
      </c>
      <c r="L413" s="120"/>
      <c r="M413" s="120"/>
      <c r="N413" s="120"/>
      <c r="O413" s="120"/>
      <c r="P413" s="120"/>
      <c r="Q413" s="120"/>
      <c r="R413" s="120"/>
      <c r="S413" s="120"/>
      <c r="T413" s="120"/>
      <c r="U413" s="120" t="s">
        <v>136</v>
      </c>
      <c r="V413" s="120"/>
      <c r="W413" s="120"/>
      <c r="X413" s="120"/>
      <c r="Y413" s="120"/>
      <c r="Z413" s="120"/>
      <c r="AA413" s="120"/>
      <c r="AB413" s="120"/>
      <c r="AC413" s="120"/>
      <c r="AD413" s="120"/>
      <c r="AE413" s="120"/>
      <c r="AF413" s="120"/>
      <c r="AG413" s="120"/>
      <c r="AH413" s="120"/>
      <c r="AI413" s="120"/>
      <c r="AJ413" s="120"/>
      <c r="AK413" s="120"/>
      <c r="AL413" s="120"/>
      <c r="AM413" s="120"/>
      <c r="AN413" s="120"/>
      <c r="AO413" s="120"/>
      <c r="AP413" s="120"/>
      <c r="AQ413" s="120"/>
      <c r="AR413" s="120"/>
      <c r="AS413" s="120"/>
      <c r="AT413" s="120"/>
      <c r="AU413" s="120"/>
      <c r="AV413" s="120"/>
      <c r="AW413" s="120"/>
      <c r="AX413" s="120"/>
    </row>
    <row r="414" spans="1:50">
      <c r="A414" s="122" t="s">
        <v>131</v>
      </c>
      <c r="B414" s="126" t="s">
        <v>93</v>
      </c>
      <c r="C414" s="156" t="s">
        <v>94</v>
      </c>
      <c r="D414" s="129"/>
      <c r="E414" s="132"/>
      <c r="F414" s="135"/>
      <c r="G414" s="135">
        <f>SUM(G415:G416)</f>
        <v>0</v>
      </c>
      <c r="H414" s="135"/>
      <c r="I414" s="135">
        <f>SUM(I415:I416)</f>
        <v>0.14918000000000001</v>
      </c>
      <c r="J414" s="135"/>
      <c r="K414" s="135">
        <f>SUM(K415:K416)</f>
        <v>0</v>
      </c>
      <c r="U414" t="s">
        <v>132</v>
      </c>
    </row>
    <row r="415" spans="1:50" ht="22.5" outlineLevel="1">
      <c r="A415" s="121">
        <v>199</v>
      </c>
      <c r="B415" s="125" t="s">
        <v>691</v>
      </c>
      <c r="C415" s="154" t="s">
        <v>692</v>
      </c>
      <c r="D415" s="127" t="s">
        <v>173</v>
      </c>
      <c r="E415" s="130">
        <v>2</v>
      </c>
      <c r="F415" s="133"/>
      <c r="G415" s="134">
        <f>ROUND(E415*F415,2)</f>
        <v>0</v>
      </c>
      <c r="H415" s="134">
        <v>7.4590000000000004E-2</v>
      </c>
      <c r="I415" s="134">
        <f>ROUND(E415*H415,5)</f>
        <v>0.14918000000000001</v>
      </c>
      <c r="J415" s="134">
        <v>0</v>
      </c>
      <c r="K415" s="134">
        <f>ROUND(E415*J415,5)</f>
        <v>0</v>
      </c>
      <c r="L415" s="120"/>
      <c r="M415" s="120"/>
      <c r="N415" s="120"/>
      <c r="O415" s="120"/>
      <c r="P415" s="120"/>
      <c r="Q415" s="120"/>
      <c r="R415" s="120"/>
      <c r="S415" s="120"/>
      <c r="T415" s="120"/>
      <c r="U415" s="120" t="s">
        <v>136</v>
      </c>
      <c r="V415" s="120"/>
      <c r="W415" s="120"/>
      <c r="X415" s="120"/>
      <c r="Y415" s="120"/>
      <c r="Z415" s="120"/>
      <c r="AA415" s="120"/>
      <c r="AB415" s="120"/>
      <c r="AC415" s="120"/>
      <c r="AD415" s="120"/>
      <c r="AE415" s="120"/>
      <c r="AF415" s="120"/>
      <c r="AG415" s="120"/>
      <c r="AH415" s="120"/>
      <c r="AI415" s="120"/>
      <c r="AJ415" s="120"/>
      <c r="AK415" s="120"/>
      <c r="AL415" s="120"/>
      <c r="AM415" s="120"/>
      <c r="AN415" s="120"/>
      <c r="AO415" s="120"/>
      <c r="AP415" s="120"/>
      <c r="AQ415" s="120"/>
      <c r="AR415" s="120"/>
      <c r="AS415" s="120"/>
      <c r="AT415" s="120"/>
      <c r="AU415" s="120"/>
      <c r="AV415" s="120"/>
      <c r="AW415" s="120"/>
      <c r="AX415" s="120"/>
    </row>
    <row r="416" spans="1:50" outlineLevel="1">
      <c r="A416" s="121">
        <v>200</v>
      </c>
      <c r="B416" s="125" t="s">
        <v>693</v>
      </c>
      <c r="C416" s="154" t="s">
        <v>694</v>
      </c>
      <c r="D416" s="127" t="s">
        <v>255</v>
      </c>
      <c r="E416" s="130">
        <v>0.15</v>
      </c>
      <c r="F416" s="133"/>
      <c r="G416" s="134">
        <f>ROUND(E416*F416,2)</f>
        <v>0</v>
      </c>
      <c r="H416" s="134">
        <v>0</v>
      </c>
      <c r="I416" s="134">
        <f>ROUND(E416*H416,5)</f>
        <v>0</v>
      </c>
      <c r="J416" s="134">
        <v>0</v>
      </c>
      <c r="K416" s="134">
        <f>ROUND(E416*J416,5)</f>
        <v>0</v>
      </c>
      <c r="L416" s="120"/>
      <c r="M416" s="120"/>
      <c r="N416" s="120"/>
      <c r="O416" s="120"/>
      <c r="P416" s="120"/>
      <c r="Q416" s="120"/>
      <c r="R416" s="120"/>
      <c r="S416" s="120"/>
      <c r="T416" s="120"/>
      <c r="U416" s="120" t="s">
        <v>136</v>
      </c>
      <c r="V416" s="120"/>
      <c r="W416" s="120"/>
      <c r="X416" s="120"/>
      <c r="Y416" s="120"/>
      <c r="Z416" s="120"/>
      <c r="AA416" s="120"/>
      <c r="AB416" s="120"/>
      <c r="AC416" s="120"/>
      <c r="AD416" s="120"/>
      <c r="AE416" s="120"/>
      <c r="AF416" s="120"/>
      <c r="AG416" s="120"/>
      <c r="AH416" s="120"/>
      <c r="AI416" s="120"/>
      <c r="AJ416" s="120"/>
      <c r="AK416" s="120"/>
      <c r="AL416" s="120"/>
      <c r="AM416" s="120"/>
      <c r="AN416" s="120"/>
      <c r="AO416" s="120"/>
      <c r="AP416" s="120"/>
      <c r="AQ416" s="120"/>
      <c r="AR416" s="120"/>
      <c r="AS416" s="120"/>
      <c r="AT416" s="120"/>
      <c r="AU416" s="120"/>
      <c r="AV416" s="120"/>
      <c r="AW416" s="120"/>
      <c r="AX416" s="120"/>
    </row>
    <row r="417" spans="1:50">
      <c r="A417" s="122" t="s">
        <v>131</v>
      </c>
      <c r="B417" s="126" t="s">
        <v>95</v>
      </c>
      <c r="C417" s="156" t="s">
        <v>96</v>
      </c>
      <c r="D417" s="129"/>
      <c r="E417" s="132"/>
      <c r="F417" s="135"/>
      <c r="G417" s="135">
        <f>SUM(G418:G433)</f>
        <v>0</v>
      </c>
      <c r="H417" s="135"/>
      <c r="I417" s="135">
        <f>SUM(I418:I433)</f>
        <v>0.86421000000000003</v>
      </c>
      <c r="J417" s="135"/>
      <c r="K417" s="135">
        <f>SUM(K418:K433)</f>
        <v>0</v>
      </c>
      <c r="U417" t="s">
        <v>132</v>
      </c>
    </row>
    <row r="418" spans="1:50" outlineLevel="1">
      <c r="A418" s="121">
        <v>201</v>
      </c>
      <c r="B418" s="125" t="s">
        <v>695</v>
      </c>
      <c r="C418" s="154" t="s">
        <v>696</v>
      </c>
      <c r="D418" s="127" t="s">
        <v>211</v>
      </c>
      <c r="E418" s="130">
        <v>4</v>
      </c>
      <c r="F418" s="133"/>
      <c r="G418" s="134">
        <f t="shared" ref="G418:G433" si="3">ROUND(E418*F418,2)</f>
        <v>0</v>
      </c>
      <c r="H418" s="134">
        <v>2.0000000000000002E-5</v>
      </c>
      <c r="I418" s="134">
        <f t="shared" ref="I418:I433" si="4">ROUND(E418*H418,5)</f>
        <v>8.0000000000000007E-5</v>
      </c>
      <c r="J418" s="134">
        <v>0</v>
      </c>
      <c r="K418" s="134">
        <f t="shared" ref="K418:K433" si="5">ROUND(E418*J418,5)</f>
        <v>0</v>
      </c>
      <c r="L418" s="120"/>
      <c r="M418" s="120"/>
      <c r="N418" s="120"/>
      <c r="O418" s="120"/>
      <c r="P418" s="120"/>
      <c r="Q418" s="120"/>
      <c r="R418" s="120"/>
      <c r="S418" s="120"/>
      <c r="T418" s="120"/>
      <c r="U418" s="120" t="s">
        <v>136</v>
      </c>
      <c r="V418" s="120"/>
      <c r="W418" s="120"/>
      <c r="X418" s="120"/>
      <c r="Y418" s="120"/>
      <c r="Z418" s="120"/>
      <c r="AA418" s="120"/>
      <c r="AB418" s="120"/>
      <c r="AC418" s="120"/>
      <c r="AD418" s="120"/>
      <c r="AE418" s="120"/>
      <c r="AF418" s="120"/>
      <c r="AG418" s="120"/>
      <c r="AH418" s="120"/>
      <c r="AI418" s="120"/>
      <c r="AJ418" s="120"/>
      <c r="AK418" s="120"/>
      <c r="AL418" s="120"/>
      <c r="AM418" s="120"/>
      <c r="AN418" s="120"/>
      <c r="AO418" s="120"/>
      <c r="AP418" s="120"/>
      <c r="AQ418" s="120"/>
      <c r="AR418" s="120"/>
      <c r="AS418" s="120"/>
      <c r="AT418" s="120"/>
      <c r="AU418" s="120"/>
      <c r="AV418" s="120"/>
      <c r="AW418" s="120"/>
      <c r="AX418" s="120"/>
    </row>
    <row r="419" spans="1:50" ht="101.25" outlineLevel="1">
      <c r="A419" s="121">
        <v>202</v>
      </c>
      <c r="B419" s="125" t="s">
        <v>822</v>
      </c>
      <c r="C419" s="154" t="s">
        <v>823</v>
      </c>
      <c r="D419" s="127" t="s">
        <v>698</v>
      </c>
      <c r="E419" s="130">
        <v>2</v>
      </c>
      <c r="F419" s="133"/>
      <c r="G419" s="134">
        <f t="shared" si="3"/>
        <v>0</v>
      </c>
      <c r="H419" s="134">
        <v>0.04</v>
      </c>
      <c r="I419" s="134">
        <f t="shared" si="4"/>
        <v>0.08</v>
      </c>
      <c r="J419" s="134">
        <v>0</v>
      </c>
      <c r="K419" s="134">
        <f t="shared" si="5"/>
        <v>0</v>
      </c>
      <c r="L419" s="120"/>
      <c r="M419" s="120"/>
      <c r="N419" s="120"/>
      <c r="O419" s="120"/>
      <c r="P419" s="120"/>
      <c r="Q419" s="120"/>
      <c r="R419" s="120"/>
      <c r="S419" s="120"/>
      <c r="T419" s="120"/>
      <c r="U419" s="120" t="s">
        <v>136</v>
      </c>
      <c r="V419" s="120"/>
      <c r="W419" s="120"/>
      <c r="X419" s="120"/>
      <c r="Y419" s="120"/>
      <c r="Z419" s="120"/>
      <c r="AA419" s="120"/>
      <c r="AB419" s="120"/>
      <c r="AC419" s="120"/>
      <c r="AD419" s="120"/>
      <c r="AE419" s="120"/>
      <c r="AF419" s="120"/>
      <c r="AG419" s="120"/>
      <c r="AH419" s="120"/>
      <c r="AI419" s="120"/>
      <c r="AJ419" s="120"/>
      <c r="AK419" s="120"/>
      <c r="AL419" s="120"/>
      <c r="AM419" s="120"/>
      <c r="AN419" s="120"/>
      <c r="AO419" s="120"/>
      <c r="AP419" s="120"/>
      <c r="AQ419" s="120"/>
      <c r="AR419" s="120"/>
      <c r="AS419" s="120"/>
      <c r="AT419" s="120"/>
      <c r="AU419" s="120"/>
      <c r="AV419" s="120"/>
      <c r="AW419" s="120"/>
      <c r="AX419" s="120"/>
    </row>
    <row r="420" spans="1:50" ht="112.5" outlineLevel="1">
      <c r="A420" s="121">
        <v>203</v>
      </c>
      <c r="B420" s="125" t="s">
        <v>824</v>
      </c>
      <c r="C420" s="154" t="s">
        <v>825</v>
      </c>
      <c r="D420" s="127" t="s">
        <v>698</v>
      </c>
      <c r="E420" s="130">
        <v>1</v>
      </c>
      <c r="F420" s="133"/>
      <c r="G420" s="134">
        <f t="shared" si="3"/>
        <v>0</v>
      </c>
      <c r="H420" s="134">
        <v>0.05</v>
      </c>
      <c r="I420" s="134">
        <f t="shared" si="4"/>
        <v>0.05</v>
      </c>
      <c r="J420" s="134">
        <v>0</v>
      </c>
      <c r="K420" s="134">
        <f t="shared" si="5"/>
        <v>0</v>
      </c>
      <c r="L420" s="120"/>
      <c r="M420" s="120"/>
      <c r="N420" s="120"/>
      <c r="O420" s="120"/>
      <c r="P420" s="120"/>
      <c r="Q420" s="120"/>
      <c r="R420" s="120"/>
      <c r="S420" s="120"/>
      <c r="T420" s="120"/>
      <c r="U420" s="120" t="s">
        <v>136</v>
      </c>
      <c r="V420" s="120"/>
      <c r="W420" s="120"/>
      <c r="X420" s="120"/>
      <c r="Y420" s="120"/>
      <c r="Z420" s="120"/>
      <c r="AA420" s="120"/>
      <c r="AB420" s="120"/>
      <c r="AC420" s="120"/>
      <c r="AD420" s="120"/>
      <c r="AE420" s="120"/>
      <c r="AF420" s="120"/>
      <c r="AG420" s="120"/>
      <c r="AH420" s="120"/>
      <c r="AI420" s="120"/>
      <c r="AJ420" s="120"/>
      <c r="AK420" s="120"/>
      <c r="AL420" s="120"/>
      <c r="AM420" s="120"/>
      <c r="AN420" s="120"/>
      <c r="AO420" s="120"/>
      <c r="AP420" s="120"/>
      <c r="AQ420" s="120"/>
      <c r="AR420" s="120"/>
      <c r="AS420" s="120"/>
      <c r="AT420" s="120"/>
      <c r="AU420" s="120"/>
      <c r="AV420" s="120"/>
      <c r="AW420" s="120"/>
      <c r="AX420" s="120"/>
    </row>
    <row r="421" spans="1:50" ht="112.5" outlineLevel="1">
      <c r="A421" s="121">
        <v>204</v>
      </c>
      <c r="B421" s="125" t="s">
        <v>826</v>
      </c>
      <c r="C421" s="154" t="s">
        <v>827</v>
      </c>
      <c r="D421" s="127" t="s">
        <v>698</v>
      </c>
      <c r="E421" s="130">
        <v>1</v>
      </c>
      <c r="F421" s="133"/>
      <c r="G421" s="134">
        <f t="shared" si="3"/>
        <v>0</v>
      </c>
      <c r="H421" s="134">
        <v>0.05</v>
      </c>
      <c r="I421" s="134">
        <f t="shared" si="4"/>
        <v>0.05</v>
      </c>
      <c r="J421" s="134">
        <v>0</v>
      </c>
      <c r="K421" s="134">
        <f t="shared" si="5"/>
        <v>0</v>
      </c>
      <c r="L421" s="120"/>
      <c r="M421" s="120"/>
      <c r="N421" s="120"/>
      <c r="O421" s="120"/>
      <c r="P421" s="120"/>
      <c r="Q421" s="120"/>
      <c r="R421" s="120"/>
      <c r="S421" s="120"/>
      <c r="T421" s="120"/>
      <c r="U421" s="120" t="s">
        <v>136</v>
      </c>
      <c r="V421" s="120"/>
      <c r="W421" s="120"/>
      <c r="X421" s="120"/>
      <c r="Y421" s="120"/>
      <c r="Z421" s="120"/>
      <c r="AA421" s="120"/>
      <c r="AB421" s="120"/>
      <c r="AC421" s="120"/>
      <c r="AD421" s="120"/>
      <c r="AE421" s="120"/>
      <c r="AF421" s="120"/>
      <c r="AG421" s="120"/>
      <c r="AH421" s="120"/>
      <c r="AI421" s="120"/>
      <c r="AJ421" s="120"/>
      <c r="AK421" s="120"/>
      <c r="AL421" s="120"/>
      <c r="AM421" s="120"/>
      <c r="AN421" s="120"/>
      <c r="AO421" s="120"/>
      <c r="AP421" s="120"/>
      <c r="AQ421" s="120"/>
      <c r="AR421" s="120"/>
      <c r="AS421" s="120"/>
      <c r="AT421" s="120"/>
      <c r="AU421" s="120"/>
      <c r="AV421" s="120"/>
      <c r="AW421" s="120"/>
      <c r="AX421" s="120"/>
    </row>
    <row r="422" spans="1:50" outlineLevel="1">
      <c r="A422" s="121">
        <v>205</v>
      </c>
      <c r="B422" s="125" t="s">
        <v>699</v>
      </c>
      <c r="C422" s="154" t="s">
        <v>700</v>
      </c>
      <c r="D422" s="127" t="s">
        <v>211</v>
      </c>
      <c r="E422" s="130">
        <v>4</v>
      </c>
      <c r="F422" s="133"/>
      <c r="G422" s="134">
        <f t="shared" si="3"/>
        <v>0</v>
      </c>
      <c r="H422" s="134">
        <v>2.0000000000000002E-5</v>
      </c>
      <c r="I422" s="134">
        <f t="shared" si="4"/>
        <v>8.0000000000000007E-5</v>
      </c>
      <c r="J422" s="134">
        <v>0</v>
      </c>
      <c r="K422" s="134">
        <f t="shared" si="5"/>
        <v>0</v>
      </c>
      <c r="L422" s="120"/>
      <c r="M422" s="120"/>
      <c r="N422" s="120"/>
      <c r="O422" s="120"/>
      <c r="P422" s="120"/>
      <c r="Q422" s="120"/>
      <c r="R422" s="120"/>
      <c r="S422" s="120"/>
      <c r="T422" s="120"/>
      <c r="U422" s="120" t="s">
        <v>136</v>
      </c>
      <c r="V422" s="120"/>
      <c r="W422" s="120"/>
      <c r="X422" s="120"/>
      <c r="Y422" s="120"/>
      <c r="Z422" s="120"/>
      <c r="AA422" s="120"/>
      <c r="AB422" s="120"/>
      <c r="AC422" s="120"/>
      <c r="AD422" s="120"/>
      <c r="AE422" s="120"/>
      <c r="AF422" s="120"/>
      <c r="AG422" s="120"/>
      <c r="AH422" s="120"/>
      <c r="AI422" s="120"/>
      <c r="AJ422" s="120"/>
      <c r="AK422" s="120"/>
      <c r="AL422" s="120"/>
      <c r="AM422" s="120"/>
      <c r="AN422" s="120"/>
      <c r="AO422" s="120"/>
      <c r="AP422" s="120"/>
      <c r="AQ422" s="120"/>
      <c r="AR422" s="120"/>
      <c r="AS422" s="120"/>
      <c r="AT422" s="120"/>
      <c r="AU422" s="120"/>
      <c r="AV422" s="120"/>
      <c r="AW422" s="120"/>
      <c r="AX422" s="120"/>
    </row>
    <row r="423" spans="1:50" ht="112.5" outlineLevel="1">
      <c r="A423" s="121">
        <v>206</v>
      </c>
      <c r="B423" s="125" t="s">
        <v>828</v>
      </c>
      <c r="C423" s="154" t="s">
        <v>829</v>
      </c>
      <c r="D423" s="127" t="s">
        <v>698</v>
      </c>
      <c r="E423" s="130">
        <v>1</v>
      </c>
      <c r="F423" s="133"/>
      <c r="G423" s="134">
        <f t="shared" si="3"/>
        <v>0</v>
      </c>
      <c r="H423" s="134">
        <v>0.08</v>
      </c>
      <c r="I423" s="134">
        <f t="shared" si="4"/>
        <v>0.08</v>
      </c>
      <c r="J423" s="134">
        <v>0</v>
      </c>
      <c r="K423" s="134">
        <f t="shared" si="5"/>
        <v>0</v>
      </c>
      <c r="L423" s="120"/>
      <c r="M423" s="120"/>
      <c r="N423" s="120"/>
      <c r="O423" s="120"/>
      <c r="P423" s="120"/>
      <c r="Q423" s="120"/>
      <c r="R423" s="120"/>
      <c r="S423" s="120"/>
      <c r="T423" s="120"/>
      <c r="U423" s="120" t="s">
        <v>136</v>
      </c>
      <c r="V423" s="120"/>
      <c r="W423" s="120"/>
      <c r="X423" s="120"/>
      <c r="Y423" s="120"/>
      <c r="Z423" s="120"/>
      <c r="AA423" s="120"/>
      <c r="AB423" s="120"/>
      <c r="AC423" s="120"/>
      <c r="AD423" s="120"/>
      <c r="AE423" s="120"/>
      <c r="AF423" s="120"/>
      <c r="AG423" s="120"/>
      <c r="AH423" s="120"/>
      <c r="AI423" s="120"/>
      <c r="AJ423" s="120"/>
      <c r="AK423" s="120"/>
      <c r="AL423" s="120"/>
      <c r="AM423" s="120"/>
      <c r="AN423" s="120"/>
      <c r="AO423" s="120"/>
      <c r="AP423" s="120"/>
      <c r="AQ423" s="120"/>
      <c r="AR423" s="120"/>
      <c r="AS423" s="120"/>
      <c r="AT423" s="120"/>
      <c r="AU423" s="120"/>
      <c r="AV423" s="120"/>
      <c r="AW423" s="120"/>
      <c r="AX423" s="120"/>
    </row>
    <row r="424" spans="1:50" ht="112.5" outlineLevel="1">
      <c r="A424" s="121">
        <v>207</v>
      </c>
      <c r="B424" s="125" t="s">
        <v>830</v>
      </c>
      <c r="C424" s="154" t="s">
        <v>831</v>
      </c>
      <c r="D424" s="127" t="s">
        <v>698</v>
      </c>
      <c r="E424" s="130">
        <v>2</v>
      </c>
      <c r="F424" s="133"/>
      <c r="G424" s="134">
        <f t="shared" si="3"/>
        <v>0</v>
      </c>
      <c r="H424" s="134">
        <v>0.08</v>
      </c>
      <c r="I424" s="134">
        <f t="shared" si="4"/>
        <v>0.16</v>
      </c>
      <c r="J424" s="134">
        <v>0</v>
      </c>
      <c r="K424" s="134">
        <f t="shared" si="5"/>
        <v>0</v>
      </c>
      <c r="L424" s="120"/>
      <c r="M424" s="120"/>
      <c r="N424" s="120"/>
      <c r="O424" s="120"/>
      <c r="P424" s="120"/>
      <c r="Q424" s="120"/>
      <c r="R424" s="120"/>
      <c r="S424" s="120"/>
      <c r="T424" s="120"/>
      <c r="U424" s="120" t="s">
        <v>136</v>
      </c>
      <c r="V424" s="120"/>
      <c r="W424" s="120"/>
      <c r="X424" s="120"/>
      <c r="Y424" s="120"/>
      <c r="Z424" s="120"/>
      <c r="AA424" s="120"/>
      <c r="AB424" s="120"/>
      <c r="AC424" s="120"/>
      <c r="AD424" s="120"/>
      <c r="AE424" s="120"/>
      <c r="AF424" s="120"/>
      <c r="AG424" s="120"/>
      <c r="AH424" s="120"/>
      <c r="AI424" s="120"/>
      <c r="AJ424" s="120"/>
      <c r="AK424" s="120"/>
      <c r="AL424" s="120"/>
      <c r="AM424" s="120"/>
      <c r="AN424" s="120"/>
      <c r="AO424" s="120"/>
      <c r="AP424" s="120"/>
      <c r="AQ424" s="120"/>
      <c r="AR424" s="120"/>
      <c r="AS424" s="120"/>
      <c r="AT424" s="120"/>
      <c r="AU424" s="120"/>
      <c r="AV424" s="120"/>
      <c r="AW424" s="120"/>
      <c r="AX424" s="120"/>
    </row>
    <row r="425" spans="1:50" ht="112.5" outlineLevel="1">
      <c r="A425" s="121">
        <v>208</v>
      </c>
      <c r="B425" s="125" t="s">
        <v>832</v>
      </c>
      <c r="C425" s="154" t="s">
        <v>833</v>
      </c>
      <c r="D425" s="127" t="s">
        <v>698</v>
      </c>
      <c r="E425" s="130">
        <v>1</v>
      </c>
      <c r="F425" s="133"/>
      <c r="G425" s="134">
        <f t="shared" si="3"/>
        <v>0</v>
      </c>
      <c r="H425" s="134">
        <v>0.08</v>
      </c>
      <c r="I425" s="134">
        <f t="shared" si="4"/>
        <v>0.08</v>
      </c>
      <c r="J425" s="134">
        <v>0</v>
      </c>
      <c r="K425" s="134">
        <f t="shared" si="5"/>
        <v>0</v>
      </c>
      <c r="L425" s="120"/>
      <c r="M425" s="120"/>
      <c r="N425" s="120"/>
      <c r="O425" s="120"/>
      <c r="P425" s="120"/>
      <c r="Q425" s="120"/>
      <c r="R425" s="120"/>
      <c r="S425" s="120"/>
      <c r="T425" s="120"/>
      <c r="U425" s="120" t="s">
        <v>136</v>
      </c>
      <c r="V425" s="120"/>
      <c r="W425" s="120"/>
      <c r="X425" s="120"/>
      <c r="Y425" s="120"/>
      <c r="Z425" s="120"/>
      <c r="AA425" s="120"/>
      <c r="AB425" s="120"/>
      <c r="AC425" s="120"/>
      <c r="AD425" s="120"/>
      <c r="AE425" s="120"/>
      <c r="AF425" s="120"/>
      <c r="AG425" s="120"/>
      <c r="AH425" s="120"/>
      <c r="AI425" s="120"/>
      <c r="AJ425" s="120"/>
      <c r="AK425" s="120"/>
      <c r="AL425" s="120"/>
      <c r="AM425" s="120"/>
      <c r="AN425" s="120"/>
      <c r="AO425" s="120"/>
      <c r="AP425" s="120"/>
      <c r="AQ425" s="120"/>
      <c r="AR425" s="120"/>
      <c r="AS425" s="120"/>
      <c r="AT425" s="120"/>
      <c r="AU425" s="120"/>
      <c r="AV425" s="120"/>
      <c r="AW425" s="120"/>
      <c r="AX425" s="120"/>
    </row>
    <row r="426" spans="1:50" outlineLevel="1">
      <c r="A426" s="121">
        <v>209</v>
      </c>
      <c r="B426" s="125" t="s">
        <v>701</v>
      </c>
      <c r="C426" s="154" t="s">
        <v>702</v>
      </c>
      <c r="D426" s="127" t="s">
        <v>197</v>
      </c>
      <c r="E426" s="130">
        <v>15.6</v>
      </c>
      <c r="F426" s="133"/>
      <c r="G426" s="134">
        <f t="shared" si="3"/>
        <v>0</v>
      </c>
      <c r="H426" s="134">
        <v>2.0000000000000002E-5</v>
      </c>
      <c r="I426" s="134">
        <f t="shared" si="4"/>
        <v>3.1E-4</v>
      </c>
      <c r="J426" s="134">
        <v>0</v>
      </c>
      <c r="K426" s="134">
        <f t="shared" si="5"/>
        <v>0</v>
      </c>
      <c r="L426" s="120"/>
      <c r="M426" s="120"/>
      <c r="N426" s="120"/>
      <c r="O426" s="120"/>
      <c r="P426" s="120"/>
      <c r="Q426" s="120"/>
      <c r="R426" s="120"/>
      <c r="S426" s="120"/>
      <c r="T426" s="120"/>
      <c r="U426" s="120" t="s">
        <v>136</v>
      </c>
      <c r="V426" s="120"/>
      <c r="W426" s="120"/>
      <c r="X426" s="120"/>
      <c r="Y426" s="120"/>
      <c r="Z426" s="120"/>
      <c r="AA426" s="120"/>
      <c r="AB426" s="120"/>
      <c r="AC426" s="120"/>
      <c r="AD426" s="120"/>
      <c r="AE426" s="120"/>
      <c r="AF426" s="120"/>
      <c r="AG426" s="120"/>
      <c r="AH426" s="120"/>
      <c r="AI426" s="120"/>
      <c r="AJ426" s="120"/>
      <c r="AK426" s="120"/>
      <c r="AL426" s="120"/>
      <c r="AM426" s="120"/>
      <c r="AN426" s="120"/>
      <c r="AO426" s="120"/>
      <c r="AP426" s="120"/>
      <c r="AQ426" s="120"/>
      <c r="AR426" s="120"/>
      <c r="AS426" s="120"/>
      <c r="AT426" s="120"/>
      <c r="AU426" s="120"/>
      <c r="AV426" s="120"/>
      <c r="AW426" s="120"/>
      <c r="AX426" s="120"/>
    </row>
    <row r="427" spans="1:50" outlineLevel="1">
      <c r="A427" s="121">
        <v>210</v>
      </c>
      <c r="B427" s="125" t="s">
        <v>703</v>
      </c>
      <c r="C427" s="154" t="s">
        <v>704</v>
      </c>
      <c r="D427" s="127" t="s">
        <v>197</v>
      </c>
      <c r="E427" s="130">
        <v>25.5</v>
      </c>
      <c r="F427" s="133"/>
      <c r="G427" s="134">
        <f t="shared" si="3"/>
        <v>0</v>
      </c>
      <c r="H427" s="134">
        <v>2.0000000000000002E-5</v>
      </c>
      <c r="I427" s="134">
        <f t="shared" si="4"/>
        <v>5.1000000000000004E-4</v>
      </c>
      <c r="J427" s="134">
        <v>0</v>
      </c>
      <c r="K427" s="134">
        <f t="shared" si="5"/>
        <v>0</v>
      </c>
      <c r="L427" s="120"/>
      <c r="M427" s="120"/>
      <c r="N427" s="120"/>
      <c r="O427" s="120"/>
      <c r="P427" s="120"/>
      <c r="Q427" s="120"/>
      <c r="R427" s="120"/>
      <c r="S427" s="120"/>
      <c r="T427" s="120"/>
      <c r="U427" s="120" t="s">
        <v>136</v>
      </c>
      <c r="V427" s="120"/>
      <c r="W427" s="120"/>
      <c r="X427" s="120"/>
      <c r="Y427" s="120"/>
      <c r="Z427" s="120"/>
      <c r="AA427" s="120"/>
      <c r="AB427" s="120"/>
      <c r="AC427" s="120"/>
      <c r="AD427" s="120"/>
      <c r="AE427" s="120"/>
      <c r="AF427" s="120"/>
      <c r="AG427" s="120"/>
      <c r="AH427" s="120"/>
      <c r="AI427" s="120"/>
      <c r="AJ427" s="120"/>
      <c r="AK427" s="120"/>
      <c r="AL427" s="120"/>
      <c r="AM427" s="120"/>
      <c r="AN427" s="120"/>
      <c r="AO427" s="120"/>
      <c r="AP427" s="120"/>
      <c r="AQ427" s="120"/>
      <c r="AR427" s="120"/>
      <c r="AS427" s="120"/>
      <c r="AT427" s="120"/>
      <c r="AU427" s="120"/>
      <c r="AV427" s="120"/>
      <c r="AW427" s="120"/>
      <c r="AX427" s="120"/>
    </row>
    <row r="428" spans="1:50" ht="56.25" outlineLevel="1">
      <c r="A428" s="121">
        <v>211</v>
      </c>
      <c r="B428" s="125" t="s">
        <v>834</v>
      </c>
      <c r="C428" s="154" t="s">
        <v>1395</v>
      </c>
      <c r="D428" s="127" t="s">
        <v>698</v>
      </c>
      <c r="E428" s="130">
        <v>3</v>
      </c>
      <c r="F428" s="133"/>
      <c r="G428" s="134">
        <f t="shared" si="3"/>
        <v>0</v>
      </c>
      <c r="H428" s="134">
        <v>4.1250000000000009E-2</v>
      </c>
      <c r="I428" s="134">
        <f t="shared" si="4"/>
        <v>0.12375</v>
      </c>
      <c r="J428" s="134">
        <v>0</v>
      </c>
      <c r="K428" s="134">
        <f t="shared" si="5"/>
        <v>0</v>
      </c>
      <c r="L428" s="120"/>
      <c r="M428" s="120"/>
      <c r="N428" s="120"/>
      <c r="O428" s="120"/>
      <c r="P428" s="120"/>
      <c r="Q428" s="120"/>
      <c r="R428" s="120"/>
      <c r="S428" s="120"/>
      <c r="T428" s="120"/>
      <c r="U428" s="120" t="s">
        <v>136</v>
      </c>
      <c r="V428" s="120"/>
      <c r="W428" s="120"/>
      <c r="X428" s="120"/>
      <c r="Y428" s="120"/>
      <c r="Z428" s="120"/>
      <c r="AA428" s="120"/>
      <c r="AB428" s="120"/>
      <c r="AC428" s="120"/>
      <c r="AD428" s="120"/>
      <c r="AE428" s="120"/>
      <c r="AF428" s="120"/>
      <c r="AG428" s="120"/>
      <c r="AH428" s="120"/>
      <c r="AI428" s="120"/>
      <c r="AJ428" s="120"/>
      <c r="AK428" s="120"/>
      <c r="AL428" s="120"/>
      <c r="AM428" s="120"/>
      <c r="AN428" s="120"/>
      <c r="AO428" s="120"/>
      <c r="AP428" s="120"/>
      <c r="AQ428" s="120"/>
      <c r="AR428" s="120"/>
      <c r="AS428" s="120"/>
      <c r="AT428" s="120"/>
      <c r="AU428" s="120"/>
      <c r="AV428" s="120"/>
      <c r="AW428" s="120"/>
      <c r="AX428" s="120"/>
    </row>
    <row r="429" spans="1:50" ht="45" outlineLevel="1">
      <c r="A429" s="121">
        <v>212</v>
      </c>
      <c r="B429" s="125" t="s">
        <v>835</v>
      </c>
      <c r="C429" s="154" t="s">
        <v>836</v>
      </c>
      <c r="D429" s="127" t="s">
        <v>698</v>
      </c>
      <c r="E429" s="130">
        <v>1</v>
      </c>
      <c r="F429" s="133"/>
      <c r="G429" s="134">
        <f t="shared" si="3"/>
        <v>0</v>
      </c>
      <c r="H429" s="134">
        <v>4.0050000000000002E-2</v>
      </c>
      <c r="I429" s="134">
        <f t="shared" si="4"/>
        <v>4.0050000000000002E-2</v>
      </c>
      <c r="J429" s="134">
        <v>0</v>
      </c>
      <c r="K429" s="134">
        <f t="shared" si="5"/>
        <v>0</v>
      </c>
      <c r="L429" s="120"/>
      <c r="M429" s="120"/>
      <c r="N429" s="120"/>
      <c r="O429" s="120"/>
      <c r="P429" s="120"/>
      <c r="Q429" s="120"/>
      <c r="R429" s="120"/>
      <c r="S429" s="120"/>
      <c r="T429" s="120"/>
      <c r="U429" s="120" t="s">
        <v>136</v>
      </c>
      <c r="V429" s="120"/>
      <c r="W429" s="120"/>
      <c r="X429" s="120"/>
      <c r="Y429" s="120"/>
      <c r="Z429" s="120"/>
      <c r="AA429" s="120"/>
      <c r="AB429" s="120"/>
      <c r="AC429" s="120"/>
      <c r="AD429" s="120"/>
      <c r="AE429" s="120"/>
      <c r="AF429" s="120"/>
      <c r="AG429" s="120"/>
      <c r="AH429" s="120"/>
      <c r="AI429" s="120"/>
      <c r="AJ429" s="120"/>
      <c r="AK429" s="120"/>
      <c r="AL429" s="120"/>
      <c r="AM429" s="120"/>
      <c r="AN429" s="120"/>
      <c r="AO429" s="120"/>
      <c r="AP429" s="120"/>
      <c r="AQ429" s="120"/>
      <c r="AR429" s="120"/>
      <c r="AS429" s="120"/>
      <c r="AT429" s="120"/>
      <c r="AU429" s="120"/>
      <c r="AV429" s="120"/>
      <c r="AW429" s="120"/>
      <c r="AX429" s="120"/>
    </row>
    <row r="430" spans="1:50" ht="67.5" outlineLevel="1">
      <c r="A430" s="121">
        <v>213</v>
      </c>
      <c r="B430" s="125" t="s">
        <v>837</v>
      </c>
      <c r="C430" s="154" t="s">
        <v>1393</v>
      </c>
      <c r="D430" s="127" t="s">
        <v>698</v>
      </c>
      <c r="E430" s="130">
        <v>1</v>
      </c>
      <c r="F430" s="133"/>
      <c r="G430" s="134">
        <f t="shared" si="3"/>
        <v>0</v>
      </c>
      <c r="H430" s="134">
        <v>9.1374999999999998E-2</v>
      </c>
      <c r="I430" s="134">
        <f t="shared" si="4"/>
        <v>9.1380000000000003E-2</v>
      </c>
      <c r="J430" s="134">
        <v>0</v>
      </c>
      <c r="K430" s="134">
        <f t="shared" si="5"/>
        <v>0</v>
      </c>
      <c r="L430" s="120"/>
      <c r="M430" s="120"/>
      <c r="N430" s="120"/>
      <c r="O430" s="120"/>
      <c r="P430" s="120"/>
      <c r="Q430" s="120"/>
      <c r="R430" s="120"/>
      <c r="S430" s="120"/>
      <c r="T430" s="120"/>
      <c r="U430" s="120" t="s">
        <v>136</v>
      </c>
      <c r="V430" s="120"/>
      <c r="W430" s="120"/>
      <c r="X430" s="120"/>
      <c r="Y430" s="120"/>
      <c r="Z430" s="120"/>
      <c r="AA430" s="120"/>
      <c r="AB430" s="120"/>
      <c r="AC430" s="120"/>
      <c r="AD430" s="120"/>
      <c r="AE430" s="120"/>
      <c r="AF430" s="120"/>
      <c r="AG430" s="120"/>
      <c r="AH430" s="120"/>
      <c r="AI430" s="120"/>
      <c r="AJ430" s="120"/>
      <c r="AK430" s="120"/>
      <c r="AL430" s="120"/>
      <c r="AM430" s="120"/>
      <c r="AN430" s="120"/>
      <c r="AO430" s="120"/>
      <c r="AP430" s="120"/>
      <c r="AQ430" s="120"/>
      <c r="AR430" s="120"/>
      <c r="AS430" s="120"/>
      <c r="AT430" s="120"/>
      <c r="AU430" s="120"/>
      <c r="AV430" s="120"/>
      <c r="AW430" s="120"/>
      <c r="AX430" s="120"/>
    </row>
    <row r="431" spans="1:50" ht="67.5" outlineLevel="1">
      <c r="A431" s="121">
        <v>214</v>
      </c>
      <c r="B431" s="125" t="s">
        <v>838</v>
      </c>
      <c r="C431" s="154" t="s">
        <v>839</v>
      </c>
      <c r="D431" s="127" t="s">
        <v>698</v>
      </c>
      <c r="E431" s="130">
        <v>1</v>
      </c>
      <c r="F431" s="133"/>
      <c r="G431" s="134">
        <f t="shared" si="3"/>
        <v>0</v>
      </c>
      <c r="H431" s="134">
        <v>5.5550000000000016E-2</v>
      </c>
      <c r="I431" s="134">
        <f t="shared" si="4"/>
        <v>5.5550000000000002E-2</v>
      </c>
      <c r="J431" s="134">
        <v>0</v>
      </c>
      <c r="K431" s="134">
        <f t="shared" si="5"/>
        <v>0</v>
      </c>
      <c r="L431" s="120"/>
      <c r="M431" s="120"/>
      <c r="N431" s="120"/>
      <c r="O431" s="120"/>
      <c r="P431" s="120"/>
      <c r="Q431" s="120"/>
      <c r="R431" s="120"/>
      <c r="S431" s="120"/>
      <c r="T431" s="120"/>
      <c r="U431" s="120" t="s">
        <v>136</v>
      </c>
      <c r="V431" s="120"/>
      <c r="W431" s="120"/>
      <c r="X431" s="120"/>
      <c r="Y431" s="120"/>
      <c r="Z431" s="120"/>
      <c r="AA431" s="120"/>
      <c r="AB431" s="120"/>
      <c r="AC431" s="120"/>
      <c r="AD431" s="120"/>
      <c r="AE431" s="120"/>
      <c r="AF431" s="120"/>
      <c r="AG431" s="120"/>
      <c r="AH431" s="120"/>
      <c r="AI431" s="120"/>
      <c r="AJ431" s="120"/>
      <c r="AK431" s="120"/>
      <c r="AL431" s="120"/>
      <c r="AM431" s="120"/>
      <c r="AN431" s="120"/>
      <c r="AO431" s="120"/>
      <c r="AP431" s="120"/>
      <c r="AQ431" s="120"/>
      <c r="AR431" s="120"/>
      <c r="AS431" s="120"/>
      <c r="AT431" s="120"/>
      <c r="AU431" s="120"/>
      <c r="AV431" s="120"/>
      <c r="AW431" s="120"/>
      <c r="AX431" s="120"/>
    </row>
    <row r="432" spans="1:50" ht="56.25" outlineLevel="1">
      <c r="A432" s="121">
        <v>215</v>
      </c>
      <c r="B432" s="125" t="s">
        <v>840</v>
      </c>
      <c r="C432" s="154" t="s">
        <v>1394</v>
      </c>
      <c r="D432" s="127" t="s">
        <v>698</v>
      </c>
      <c r="E432" s="130">
        <v>1</v>
      </c>
      <c r="F432" s="133"/>
      <c r="G432" s="134">
        <f t="shared" si="3"/>
        <v>0</v>
      </c>
      <c r="H432" s="134">
        <v>5.2500000000000005E-2</v>
      </c>
      <c r="I432" s="134">
        <f t="shared" si="4"/>
        <v>5.2499999999999998E-2</v>
      </c>
      <c r="J432" s="134">
        <v>0</v>
      </c>
      <c r="K432" s="134">
        <f t="shared" si="5"/>
        <v>0</v>
      </c>
      <c r="L432" s="120"/>
      <c r="M432" s="120"/>
      <c r="N432" s="120"/>
      <c r="O432" s="120"/>
      <c r="P432" s="120"/>
      <c r="Q432" s="120"/>
      <c r="R432" s="120"/>
      <c r="S432" s="120"/>
      <c r="T432" s="120"/>
      <c r="U432" s="120" t="s">
        <v>136</v>
      </c>
      <c r="V432" s="120"/>
      <c r="W432" s="120"/>
      <c r="X432" s="120"/>
      <c r="Y432" s="120"/>
      <c r="Z432" s="120"/>
      <c r="AA432" s="120"/>
      <c r="AB432" s="120"/>
      <c r="AC432" s="120"/>
      <c r="AD432" s="120"/>
      <c r="AE432" s="120"/>
      <c r="AF432" s="120"/>
      <c r="AG432" s="120"/>
      <c r="AH432" s="120"/>
      <c r="AI432" s="120"/>
      <c r="AJ432" s="120"/>
      <c r="AK432" s="120"/>
      <c r="AL432" s="120"/>
      <c r="AM432" s="120"/>
      <c r="AN432" s="120"/>
      <c r="AO432" s="120"/>
      <c r="AP432" s="120"/>
      <c r="AQ432" s="120"/>
      <c r="AR432" s="120"/>
      <c r="AS432" s="120"/>
      <c r="AT432" s="120"/>
      <c r="AU432" s="120"/>
      <c r="AV432" s="120"/>
      <c r="AW432" s="120"/>
      <c r="AX432" s="120"/>
    </row>
    <row r="433" spans="1:50" outlineLevel="1">
      <c r="A433" s="121">
        <v>216</v>
      </c>
      <c r="B433" s="125" t="s">
        <v>705</v>
      </c>
      <c r="C433" s="154" t="s">
        <v>706</v>
      </c>
      <c r="D433" s="127" t="s">
        <v>255</v>
      </c>
      <c r="E433" s="130">
        <v>0.86</v>
      </c>
      <c r="F433" s="133"/>
      <c r="G433" s="134">
        <f t="shared" si="3"/>
        <v>0</v>
      </c>
      <c r="H433" s="134">
        <v>0</v>
      </c>
      <c r="I433" s="134">
        <f t="shared" si="4"/>
        <v>0</v>
      </c>
      <c r="J433" s="134">
        <v>0</v>
      </c>
      <c r="K433" s="134">
        <f t="shared" si="5"/>
        <v>0</v>
      </c>
      <c r="L433" s="120"/>
      <c r="M433" s="120"/>
      <c r="N433" s="120"/>
      <c r="O433" s="120"/>
      <c r="P433" s="120"/>
      <c r="Q433" s="120"/>
      <c r="R433" s="120"/>
      <c r="S433" s="120"/>
      <c r="T433" s="120"/>
      <c r="U433" s="120" t="s">
        <v>136</v>
      </c>
      <c r="V433" s="120"/>
      <c r="W433" s="120"/>
      <c r="X433" s="120"/>
      <c r="Y433" s="120"/>
      <c r="Z433" s="120"/>
      <c r="AA433" s="120"/>
      <c r="AB433" s="120"/>
      <c r="AC433" s="120"/>
      <c r="AD433" s="120"/>
      <c r="AE433" s="120"/>
      <c r="AF433" s="120"/>
      <c r="AG433" s="120"/>
      <c r="AH433" s="120"/>
      <c r="AI433" s="120"/>
      <c r="AJ433" s="120"/>
      <c r="AK433" s="120"/>
      <c r="AL433" s="120"/>
      <c r="AM433" s="120"/>
      <c r="AN433" s="120"/>
      <c r="AO433" s="120"/>
      <c r="AP433" s="120"/>
      <c r="AQ433" s="120"/>
      <c r="AR433" s="120"/>
      <c r="AS433" s="120"/>
      <c r="AT433" s="120"/>
      <c r="AU433" s="120"/>
      <c r="AV433" s="120"/>
      <c r="AW433" s="120"/>
      <c r="AX433" s="120"/>
    </row>
    <row r="434" spans="1:50">
      <c r="A434" s="122" t="s">
        <v>131</v>
      </c>
      <c r="B434" s="126" t="s">
        <v>97</v>
      </c>
      <c r="C434" s="156" t="s">
        <v>98</v>
      </c>
      <c r="D434" s="129"/>
      <c r="E434" s="132"/>
      <c r="F434" s="135"/>
      <c r="G434" s="135">
        <f>SUM(G435:G461)</f>
        <v>0</v>
      </c>
      <c r="H434" s="135"/>
      <c r="I434" s="135">
        <f>SUM(I435:I461)</f>
        <v>2.2949600000000001</v>
      </c>
      <c r="J434" s="135"/>
      <c r="K434" s="135">
        <f>SUM(K435:K461)</f>
        <v>0</v>
      </c>
      <c r="U434" t="s">
        <v>132</v>
      </c>
    </row>
    <row r="435" spans="1:50" outlineLevel="1">
      <c r="A435" s="121">
        <v>217</v>
      </c>
      <c r="B435" s="125" t="s">
        <v>707</v>
      </c>
      <c r="C435" s="154" t="s">
        <v>708</v>
      </c>
      <c r="D435" s="127" t="s">
        <v>611</v>
      </c>
      <c r="E435" s="130">
        <v>214.36</v>
      </c>
      <c r="F435" s="133"/>
      <c r="G435" s="134">
        <f>ROUND(E435*F435,2)</f>
        <v>0</v>
      </c>
      <c r="H435" s="134">
        <v>1E-3</v>
      </c>
      <c r="I435" s="134">
        <f>ROUND(E435*H435,5)</f>
        <v>0.21435999999999999</v>
      </c>
      <c r="J435" s="134">
        <v>0</v>
      </c>
      <c r="K435" s="134">
        <f>ROUND(E435*J435,5)</f>
        <v>0</v>
      </c>
      <c r="L435" s="120"/>
      <c r="M435" s="120"/>
      <c r="N435" s="120"/>
      <c r="O435" s="120"/>
      <c r="P435" s="120"/>
      <c r="Q435" s="120"/>
      <c r="R435" s="120"/>
      <c r="S435" s="120"/>
      <c r="T435" s="120"/>
      <c r="U435" s="120" t="s">
        <v>136</v>
      </c>
      <c r="V435" s="120"/>
      <c r="W435" s="120"/>
      <c r="X435" s="120"/>
      <c r="Y435" s="120"/>
      <c r="Z435" s="120"/>
      <c r="AA435" s="120"/>
      <c r="AB435" s="120"/>
      <c r="AC435" s="120"/>
      <c r="AD435" s="120"/>
      <c r="AE435" s="120"/>
      <c r="AF435" s="120"/>
      <c r="AG435" s="120"/>
      <c r="AH435" s="120"/>
      <c r="AI435" s="120"/>
      <c r="AJ435" s="120"/>
      <c r="AK435" s="120"/>
      <c r="AL435" s="120"/>
      <c r="AM435" s="120"/>
      <c r="AN435" s="120"/>
      <c r="AO435" s="120"/>
      <c r="AP435" s="120"/>
      <c r="AQ435" s="120"/>
      <c r="AR435" s="120"/>
      <c r="AS435" s="120"/>
      <c r="AT435" s="120"/>
      <c r="AU435" s="120"/>
      <c r="AV435" s="120"/>
      <c r="AW435" s="120"/>
      <c r="AX435" s="120"/>
    </row>
    <row r="436" spans="1:50" outlineLevel="1">
      <c r="A436" s="121"/>
      <c r="B436" s="125"/>
      <c r="C436" s="155" t="s">
        <v>709</v>
      </c>
      <c r="D436" s="128"/>
      <c r="E436" s="131">
        <v>83.4</v>
      </c>
      <c r="F436" s="134"/>
      <c r="G436" s="134"/>
      <c r="H436" s="134"/>
      <c r="I436" s="134"/>
      <c r="J436" s="134"/>
      <c r="K436" s="134"/>
      <c r="L436" s="120"/>
      <c r="M436" s="120"/>
      <c r="N436" s="120"/>
      <c r="O436" s="120"/>
      <c r="P436" s="120"/>
      <c r="Q436" s="120"/>
      <c r="R436" s="120"/>
      <c r="S436" s="120"/>
      <c r="T436" s="120"/>
      <c r="U436" s="120" t="s">
        <v>138</v>
      </c>
      <c r="V436" s="120">
        <v>0</v>
      </c>
      <c r="W436" s="120"/>
      <c r="X436" s="120"/>
      <c r="Y436" s="120"/>
      <c r="Z436" s="120"/>
      <c r="AA436" s="120"/>
      <c r="AB436" s="120"/>
      <c r="AC436" s="120"/>
      <c r="AD436" s="120"/>
      <c r="AE436" s="120"/>
      <c r="AF436" s="120"/>
      <c r="AG436" s="120"/>
      <c r="AH436" s="120"/>
      <c r="AI436" s="120"/>
      <c r="AJ436" s="120"/>
      <c r="AK436" s="120"/>
      <c r="AL436" s="120"/>
      <c r="AM436" s="120"/>
      <c r="AN436" s="120"/>
      <c r="AO436" s="120"/>
      <c r="AP436" s="120"/>
      <c r="AQ436" s="120"/>
      <c r="AR436" s="120"/>
      <c r="AS436" s="120"/>
      <c r="AT436" s="120"/>
      <c r="AU436" s="120"/>
      <c r="AV436" s="120"/>
      <c r="AW436" s="120"/>
      <c r="AX436" s="120"/>
    </row>
    <row r="437" spans="1:50" outlineLevel="1">
      <c r="A437" s="121"/>
      <c r="B437" s="125"/>
      <c r="C437" s="155" t="s">
        <v>710</v>
      </c>
      <c r="D437" s="128"/>
      <c r="E437" s="131">
        <v>103</v>
      </c>
      <c r="F437" s="134"/>
      <c r="G437" s="134"/>
      <c r="H437" s="134"/>
      <c r="I437" s="134"/>
      <c r="J437" s="134"/>
      <c r="K437" s="134"/>
      <c r="L437" s="120"/>
      <c r="M437" s="120"/>
      <c r="N437" s="120"/>
      <c r="O437" s="120"/>
      <c r="P437" s="120"/>
      <c r="Q437" s="120"/>
      <c r="R437" s="120"/>
      <c r="S437" s="120"/>
      <c r="T437" s="120"/>
      <c r="U437" s="120" t="s">
        <v>138</v>
      </c>
      <c r="V437" s="120">
        <v>0</v>
      </c>
      <c r="W437" s="120"/>
      <c r="X437" s="120"/>
      <c r="Y437" s="120"/>
      <c r="Z437" s="120"/>
      <c r="AA437" s="120"/>
      <c r="AB437" s="120"/>
      <c r="AC437" s="120"/>
      <c r="AD437" s="120"/>
      <c r="AE437" s="120"/>
      <c r="AF437" s="120"/>
      <c r="AG437" s="120"/>
      <c r="AH437" s="120"/>
      <c r="AI437" s="120"/>
      <c r="AJ437" s="120"/>
      <c r="AK437" s="120"/>
      <c r="AL437" s="120"/>
      <c r="AM437" s="120"/>
      <c r="AN437" s="120"/>
      <c r="AO437" s="120"/>
      <c r="AP437" s="120"/>
      <c r="AQ437" s="120"/>
      <c r="AR437" s="120"/>
      <c r="AS437" s="120"/>
      <c r="AT437" s="120"/>
      <c r="AU437" s="120"/>
      <c r="AV437" s="120"/>
      <c r="AW437" s="120"/>
      <c r="AX437" s="120"/>
    </row>
    <row r="438" spans="1:50" ht="13.5" customHeight="1" outlineLevel="1">
      <c r="A438" s="121"/>
      <c r="B438" s="125"/>
      <c r="C438" s="155" t="s">
        <v>711</v>
      </c>
      <c r="D438" s="128"/>
      <c r="E438" s="131">
        <v>27.96</v>
      </c>
      <c r="F438" s="134"/>
      <c r="G438" s="134"/>
      <c r="H438" s="134"/>
      <c r="I438" s="134"/>
      <c r="J438" s="134"/>
      <c r="K438" s="134"/>
      <c r="L438" s="120"/>
      <c r="M438" s="120"/>
      <c r="N438" s="120"/>
      <c r="O438" s="120"/>
      <c r="P438" s="120"/>
      <c r="Q438" s="120"/>
      <c r="R438" s="120"/>
      <c r="S438" s="120"/>
      <c r="T438" s="120"/>
      <c r="U438" s="120" t="s">
        <v>138</v>
      </c>
      <c r="V438" s="120">
        <v>0</v>
      </c>
      <c r="W438" s="120"/>
      <c r="X438" s="120"/>
      <c r="Y438" s="120"/>
      <c r="Z438" s="120"/>
      <c r="AA438" s="120"/>
      <c r="AB438" s="120"/>
      <c r="AC438" s="120"/>
      <c r="AD438" s="120"/>
      <c r="AE438" s="120"/>
      <c r="AF438" s="120"/>
      <c r="AG438" s="120"/>
      <c r="AH438" s="120"/>
      <c r="AI438" s="120"/>
      <c r="AJ438" s="120"/>
      <c r="AK438" s="120"/>
      <c r="AL438" s="120"/>
      <c r="AM438" s="120"/>
      <c r="AN438" s="120"/>
      <c r="AO438" s="120"/>
      <c r="AP438" s="120"/>
      <c r="AQ438" s="120"/>
      <c r="AR438" s="120"/>
      <c r="AS438" s="120"/>
      <c r="AT438" s="120"/>
      <c r="AU438" s="120"/>
      <c r="AV438" s="120"/>
      <c r="AW438" s="120"/>
      <c r="AX438" s="120"/>
    </row>
    <row r="439" spans="1:50" ht="78.75" outlineLevel="1">
      <c r="A439" s="121">
        <v>218</v>
      </c>
      <c r="B439" s="125" t="s">
        <v>841</v>
      </c>
      <c r="C439" s="154" t="s">
        <v>842</v>
      </c>
      <c r="D439" s="127" t="s">
        <v>698</v>
      </c>
      <c r="E439" s="130">
        <v>1</v>
      </c>
      <c r="F439" s="133"/>
      <c r="G439" s="134">
        <f t="shared" ref="G439:G461" si="6">ROUND(E439*F439,2)</f>
        <v>0</v>
      </c>
      <c r="H439" s="134">
        <v>0.16625000000000001</v>
      </c>
      <c r="I439" s="134">
        <f t="shared" ref="I439:I461" si="7">ROUND(E439*H439,5)</f>
        <v>0.16625000000000001</v>
      </c>
      <c r="J439" s="134">
        <v>0</v>
      </c>
      <c r="K439" s="134">
        <f t="shared" ref="K439:K461" si="8">ROUND(E439*J439,5)</f>
        <v>0</v>
      </c>
      <c r="L439" s="120"/>
      <c r="M439" s="120"/>
      <c r="N439" s="120"/>
      <c r="O439" s="120"/>
      <c r="P439" s="120"/>
      <c r="Q439" s="120"/>
      <c r="R439" s="120"/>
      <c r="S439" s="120"/>
      <c r="T439" s="120"/>
      <c r="U439" s="120" t="s">
        <v>136</v>
      </c>
      <c r="V439" s="120"/>
      <c r="W439" s="120"/>
      <c r="X439" s="120"/>
      <c r="Y439" s="120"/>
      <c r="Z439" s="120"/>
      <c r="AA439" s="120"/>
      <c r="AB439" s="120"/>
      <c r="AC439" s="120"/>
      <c r="AD439" s="120"/>
      <c r="AE439" s="120"/>
      <c r="AF439" s="120"/>
      <c r="AG439" s="120"/>
      <c r="AH439" s="120"/>
      <c r="AI439" s="120"/>
      <c r="AJ439" s="120"/>
      <c r="AK439" s="120"/>
      <c r="AL439" s="120"/>
      <c r="AM439" s="120"/>
      <c r="AN439" s="120"/>
      <c r="AO439" s="120"/>
      <c r="AP439" s="120"/>
      <c r="AQ439" s="120"/>
      <c r="AR439" s="120"/>
      <c r="AS439" s="120"/>
      <c r="AT439" s="120"/>
      <c r="AU439" s="120"/>
      <c r="AV439" s="120"/>
      <c r="AW439" s="120"/>
      <c r="AX439" s="120"/>
    </row>
    <row r="440" spans="1:50" ht="22.5" outlineLevel="1">
      <c r="A440" s="121">
        <v>219</v>
      </c>
      <c r="B440" s="125" t="s">
        <v>843</v>
      </c>
      <c r="C440" s="154" t="s">
        <v>844</v>
      </c>
      <c r="D440" s="127" t="s">
        <v>698</v>
      </c>
      <c r="E440" s="130">
        <v>4</v>
      </c>
      <c r="F440" s="133"/>
      <c r="G440" s="134">
        <f t="shared" si="6"/>
        <v>0</v>
      </c>
      <c r="H440" s="134">
        <v>4.0000000000000001E-3</v>
      </c>
      <c r="I440" s="134">
        <f t="shared" si="7"/>
        <v>1.6E-2</v>
      </c>
      <c r="J440" s="134">
        <v>0</v>
      </c>
      <c r="K440" s="134">
        <f t="shared" si="8"/>
        <v>0</v>
      </c>
      <c r="L440" s="120"/>
      <c r="M440" s="120"/>
      <c r="N440" s="120"/>
      <c r="O440" s="120"/>
      <c r="P440" s="120"/>
      <c r="Q440" s="120"/>
      <c r="R440" s="120"/>
      <c r="S440" s="120"/>
      <c r="T440" s="120"/>
      <c r="U440" s="120" t="s">
        <v>136</v>
      </c>
      <c r="V440" s="120"/>
      <c r="W440" s="120"/>
      <c r="X440" s="120"/>
      <c r="Y440" s="120"/>
      <c r="Z440" s="120"/>
      <c r="AA440" s="120"/>
      <c r="AB440" s="120"/>
      <c r="AC440" s="120"/>
      <c r="AD440" s="120"/>
      <c r="AE440" s="120"/>
      <c r="AF440" s="120"/>
      <c r="AG440" s="120"/>
      <c r="AH440" s="120"/>
      <c r="AI440" s="120"/>
      <c r="AJ440" s="120"/>
      <c r="AK440" s="120"/>
      <c r="AL440" s="120"/>
      <c r="AM440" s="120"/>
      <c r="AN440" s="120"/>
      <c r="AO440" s="120"/>
      <c r="AP440" s="120"/>
      <c r="AQ440" s="120"/>
      <c r="AR440" s="120"/>
      <c r="AS440" s="120"/>
      <c r="AT440" s="120"/>
      <c r="AU440" s="120"/>
      <c r="AV440" s="120"/>
      <c r="AW440" s="120"/>
      <c r="AX440" s="120"/>
    </row>
    <row r="441" spans="1:50" ht="22.5" outlineLevel="1">
      <c r="A441" s="121">
        <v>220</v>
      </c>
      <c r="B441" s="125" t="s">
        <v>845</v>
      </c>
      <c r="C441" s="154" t="s">
        <v>846</v>
      </c>
      <c r="D441" s="127" t="s">
        <v>698</v>
      </c>
      <c r="E441" s="130">
        <v>1</v>
      </c>
      <c r="F441" s="133"/>
      <c r="G441" s="134">
        <f t="shared" si="6"/>
        <v>0</v>
      </c>
      <c r="H441" s="134">
        <v>4.0000000000000001E-3</v>
      </c>
      <c r="I441" s="134">
        <f t="shared" si="7"/>
        <v>4.0000000000000001E-3</v>
      </c>
      <c r="J441" s="134">
        <v>0</v>
      </c>
      <c r="K441" s="134">
        <f t="shared" si="8"/>
        <v>0</v>
      </c>
      <c r="L441" s="120"/>
      <c r="M441" s="120"/>
      <c r="N441" s="120"/>
      <c r="O441" s="120"/>
      <c r="P441" s="120"/>
      <c r="Q441" s="120"/>
      <c r="R441" s="120"/>
      <c r="S441" s="120"/>
      <c r="T441" s="120"/>
      <c r="U441" s="120" t="s">
        <v>136</v>
      </c>
      <c r="V441" s="120"/>
      <c r="W441" s="120"/>
      <c r="X441" s="120"/>
      <c r="Y441" s="120"/>
      <c r="Z441" s="120"/>
      <c r="AA441" s="120"/>
      <c r="AB441" s="120"/>
      <c r="AC441" s="120"/>
      <c r="AD441" s="120"/>
      <c r="AE441" s="120"/>
      <c r="AF441" s="120"/>
      <c r="AG441" s="120"/>
      <c r="AH441" s="120"/>
      <c r="AI441" s="120"/>
      <c r="AJ441" s="120"/>
      <c r="AK441" s="120"/>
      <c r="AL441" s="120"/>
      <c r="AM441" s="120"/>
      <c r="AN441" s="120"/>
      <c r="AO441" s="120"/>
      <c r="AP441" s="120"/>
      <c r="AQ441" s="120"/>
      <c r="AR441" s="120"/>
      <c r="AS441" s="120"/>
      <c r="AT441" s="120"/>
      <c r="AU441" s="120"/>
      <c r="AV441" s="120"/>
      <c r="AW441" s="120"/>
      <c r="AX441" s="120"/>
    </row>
    <row r="442" spans="1:50" outlineLevel="1">
      <c r="A442" s="121">
        <v>221</v>
      </c>
      <c r="B442" s="125" t="s">
        <v>847</v>
      </c>
      <c r="C442" s="154" t="s">
        <v>848</v>
      </c>
      <c r="D442" s="127" t="s">
        <v>698</v>
      </c>
      <c r="E442" s="130">
        <v>2</v>
      </c>
      <c r="F442" s="133"/>
      <c r="G442" s="134">
        <f t="shared" si="6"/>
        <v>0</v>
      </c>
      <c r="H442" s="134">
        <v>5.0000000000000001E-3</v>
      </c>
      <c r="I442" s="134">
        <f t="shared" si="7"/>
        <v>0.01</v>
      </c>
      <c r="J442" s="134">
        <v>0</v>
      </c>
      <c r="K442" s="134">
        <f t="shared" si="8"/>
        <v>0</v>
      </c>
      <c r="L442" s="120"/>
      <c r="M442" s="120"/>
      <c r="N442" s="120"/>
      <c r="O442" s="120"/>
      <c r="P442" s="120"/>
      <c r="Q442" s="120"/>
      <c r="R442" s="120"/>
      <c r="S442" s="120"/>
      <c r="T442" s="120"/>
      <c r="U442" s="120" t="s">
        <v>136</v>
      </c>
      <c r="V442" s="120"/>
      <c r="W442" s="120"/>
      <c r="X442" s="120"/>
      <c r="Y442" s="120"/>
      <c r="Z442" s="120"/>
      <c r="AA442" s="120"/>
      <c r="AB442" s="120"/>
      <c r="AC442" s="120"/>
      <c r="AD442" s="120"/>
      <c r="AE442" s="120"/>
      <c r="AF442" s="120"/>
      <c r="AG442" s="120"/>
      <c r="AH442" s="120"/>
      <c r="AI442" s="120"/>
      <c r="AJ442" s="120"/>
      <c r="AK442" s="120"/>
      <c r="AL442" s="120"/>
      <c r="AM442" s="120"/>
      <c r="AN442" s="120"/>
      <c r="AO442" s="120"/>
      <c r="AP442" s="120"/>
      <c r="AQ442" s="120"/>
      <c r="AR442" s="120"/>
      <c r="AS442" s="120"/>
      <c r="AT442" s="120"/>
      <c r="AU442" s="120"/>
      <c r="AV442" s="120"/>
      <c r="AW442" s="120"/>
      <c r="AX442" s="120"/>
    </row>
    <row r="443" spans="1:50" ht="135" outlineLevel="1">
      <c r="A443" s="121">
        <v>222</v>
      </c>
      <c r="B443" s="125" t="s">
        <v>849</v>
      </c>
      <c r="C443" s="154" t="s">
        <v>1396</v>
      </c>
      <c r="D443" s="127" t="s">
        <v>698</v>
      </c>
      <c r="E443" s="130">
        <v>5</v>
      </c>
      <c r="F443" s="133"/>
      <c r="G443" s="134">
        <f t="shared" si="6"/>
        <v>0</v>
      </c>
      <c r="H443" s="134">
        <v>0.09</v>
      </c>
      <c r="I443" s="134">
        <f t="shared" si="7"/>
        <v>0.45</v>
      </c>
      <c r="J443" s="134">
        <v>0</v>
      </c>
      <c r="K443" s="134">
        <f t="shared" si="8"/>
        <v>0</v>
      </c>
      <c r="L443" s="120"/>
      <c r="M443" s="120"/>
      <c r="N443" s="120"/>
      <c r="O443" s="120"/>
      <c r="P443" s="120"/>
      <c r="Q443" s="120"/>
      <c r="R443" s="120"/>
      <c r="S443" s="120"/>
      <c r="T443" s="120"/>
      <c r="U443" s="120" t="s">
        <v>136</v>
      </c>
      <c r="V443" s="120"/>
      <c r="W443" s="120"/>
      <c r="X443" s="120"/>
      <c r="Y443" s="120"/>
      <c r="Z443" s="120"/>
      <c r="AA443" s="120"/>
      <c r="AB443" s="120"/>
      <c r="AC443" s="120"/>
      <c r="AD443" s="120"/>
      <c r="AE443" s="120"/>
      <c r="AF443" s="120"/>
      <c r="AG443" s="120"/>
      <c r="AH443" s="120"/>
      <c r="AI443" s="120"/>
      <c r="AJ443" s="120"/>
      <c r="AK443" s="120"/>
      <c r="AL443" s="120"/>
      <c r="AM443" s="120"/>
      <c r="AN443" s="120"/>
      <c r="AO443" s="120"/>
      <c r="AP443" s="120"/>
      <c r="AQ443" s="120"/>
      <c r="AR443" s="120"/>
      <c r="AS443" s="120"/>
      <c r="AT443" s="120"/>
      <c r="AU443" s="120"/>
      <c r="AV443" s="120"/>
      <c r="AW443" s="120"/>
      <c r="AX443" s="120"/>
    </row>
    <row r="444" spans="1:50" ht="135" outlineLevel="1">
      <c r="A444" s="121">
        <v>223</v>
      </c>
      <c r="B444" s="125" t="s">
        <v>850</v>
      </c>
      <c r="C444" s="154" t="s">
        <v>1397</v>
      </c>
      <c r="D444" s="127" t="s">
        <v>698</v>
      </c>
      <c r="E444" s="130">
        <v>2</v>
      </c>
      <c r="F444" s="133"/>
      <c r="G444" s="134">
        <f t="shared" si="6"/>
        <v>0</v>
      </c>
      <c r="H444" s="134">
        <v>4.4999999999999998E-2</v>
      </c>
      <c r="I444" s="134">
        <f t="shared" si="7"/>
        <v>0.09</v>
      </c>
      <c r="J444" s="134">
        <v>0</v>
      </c>
      <c r="K444" s="134">
        <f t="shared" si="8"/>
        <v>0</v>
      </c>
      <c r="L444" s="120"/>
      <c r="M444" s="120"/>
      <c r="N444" s="120"/>
      <c r="O444" s="120"/>
      <c r="P444" s="120"/>
      <c r="Q444" s="120"/>
      <c r="R444" s="120"/>
      <c r="S444" s="120"/>
      <c r="T444" s="120"/>
      <c r="U444" s="120" t="s">
        <v>136</v>
      </c>
      <c r="V444" s="120"/>
      <c r="W444" s="120"/>
      <c r="X444" s="120"/>
      <c r="Y444" s="120"/>
      <c r="Z444" s="120"/>
      <c r="AA444" s="120"/>
      <c r="AB444" s="120"/>
      <c r="AC444" s="120"/>
      <c r="AD444" s="120"/>
      <c r="AE444" s="120"/>
      <c r="AF444" s="120"/>
      <c r="AG444" s="120"/>
      <c r="AH444" s="120"/>
      <c r="AI444" s="120"/>
      <c r="AJ444" s="120"/>
      <c r="AK444" s="120"/>
      <c r="AL444" s="120"/>
      <c r="AM444" s="120"/>
      <c r="AN444" s="120"/>
      <c r="AO444" s="120"/>
      <c r="AP444" s="120"/>
      <c r="AQ444" s="120"/>
      <c r="AR444" s="120"/>
      <c r="AS444" s="120"/>
      <c r="AT444" s="120"/>
      <c r="AU444" s="120"/>
      <c r="AV444" s="120"/>
      <c r="AW444" s="120"/>
      <c r="AX444" s="120"/>
    </row>
    <row r="445" spans="1:50" ht="135" outlineLevel="1">
      <c r="A445" s="121">
        <v>224</v>
      </c>
      <c r="B445" s="125" t="s">
        <v>851</v>
      </c>
      <c r="C445" s="154" t="s">
        <v>1398</v>
      </c>
      <c r="D445" s="127" t="s">
        <v>698</v>
      </c>
      <c r="E445" s="130">
        <v>2</v>
      </c>
      <c r="F445" s="133"/>
      <c r="G445" s="134">
        <f t="shared" si="6"/>
        <v>0</v>
      </c>
      <c r="H445" s="134">
        <v>0.10500000000000001</v>
      </c>
      <c r="I445" s="134">
        <f t="shared" si="7"/>
        <v>0.21</v>
      </c>
      <c r="J445" s="134">
        <v>0</v>
      </c>
      <c r="K445" s="134">
        <f t="shared" si="8"/>
        <v>0</v>
      </c>
      <c r="L445" s="120"/>
      <c r="M445" s="120"/>
      <c r="N445" s="120"/>
      <c r="O445" s="120"/>
      <c r="P445" s="120"/>
      <c r="Q445" s="120"/>
      <c r="R445" s="120"/>
      <c r="S445" s="120"/>
      <c r="T445" s="120"/>
      <c r="U445" s="120" t="s">
        <v>136</v>
      </c>
      <c r="V445" s="120"/>
      <c r="W445" s="120"/>
      <c r="X445" s="120"/>
      <c r="Y445" s="120"/>
      <c r="Z445" s="120"/>
      <c r="AA445" s="120"/>
      <c r="AB445" s="120"/>
      <c r="AC445" s="120"/>
      <c r="AD445" s="120"/>
      <c r="AE445" s="120"/>
      <c r="AF445" s="120"/>
      <c r="AG445" s="120"/>
      <c r="AH445" s="120"/>
      <c r="AI445" s="120"/>
      <c r="AJ445" s="120"/>
      <c r="AK445" s="120"/>
      <c r="AL445" s="120"/>
      <c r="AM445" s="120"/>
      <c r="AN445" s="120"/>
      <c r="AO445" s="120"/>
      <c r="AP445" s="120"/>
      <c r="AQ445" s="120"/>
      <c r="AR445" s="120"/>
      <c r="AS445" s="120"/>
      <c r="AT445" s="120"/>
      <c r="AU445" s="120"/>
      <c r="AV445" s="120"/>
      <c r="AW445" s="120"/>
      <c r="AX445" s="120"/>
    </row>
    <row r="446" spans="1:50" ht="135" outlineLevel="1">
      <c r="A446" s="121">
        <v>225</v>
      </c>
      <c r="B446" s="125" t="s">
        <v>852</v>
      </c>
      <c r="C446" s="154" t="s">
        <v>1399</v>
      </c>
      <c r="D446" s="127" t="s">
        <v>698</v>
      </c>
      <c r="E446" s="130">
        <v>5</v>
      </c>
      <c r="F446" s="133"/>
      <c r="G446" s="134">
        <f t="shared" si="6"/>
        <v>0</v>
      </c>
      <c r="H446" s="134">
        <v>0.13500000000000001</v>
      </c>
      <c r="I446" s="134">
        <f t="shared" si="7"/>
        <v>0.67500000000000004</v>
      </c>
      <c r="J446" s="134">
        <v>0</v>
      </c>
      <c r="K446" s="134">
        <f t="shared" si="8"/>
        <v>0</v>
      </c>
      <c r="L446" s="120"/>
      <c r="M446" s="120"/>
      <c r="N446" s="120"/>
      <c r="O446" s="120"/>
      <c r="P446" s="120"/>
      <c r="Q446" s="120"/>
      <c r="R446" s="120"/>
      <c r="S446" s="120"/>
      <c r="T446" s="120"/>
      <c r="U446" s="120" t="s">
        <v>136</v>
      </c>
      <c r="V446" s="120"/>
      <c r="W446" s="120"/>
      <c r="X446" s="120"/>
      <c r="Y446" s="120"/>
      <c r="Z446" s="120"/>
      <c r="AA446" s="120"/>
      <c r="AB446" s="120"/>
      <c r="AC446" s="120"/>
      <c r="AD446" s="120"/>
      <c r="AE446" s="120"/>
      <c r="AF446" s="120"/>
      <c r="AG446" s="120"/>
      <c r="AH446" s="120"/>
      <c r="AI446" s="120"/>
      <c r="AJ446" s="120"/>
      <c r="AK446" s="120"/>
      <c r="AL446" s="120"/>
      <c r="AM446" s="120"/>
      <c r="AN446" s="120"/>
      <c r="AO446" s="120"/>
      <c r="AP446" s="120"/>
      <c r="AQ446" s="120"/>
      <c r="AR446" s="120"/>
      <c r="AS446" s="120"/>
      <c r="AT446" s="120"/>
      <c r="AU446" s="120"/>
      <c r="AV446" s="120"/>
      <c r="AW446" s="120"/>
      <c r="AX446" s="120"/>
    </row>
    <row r="447" spans="1:50" ht="33.75" outlineLevel="1">
      <c r="A447" s="121">
        <v>226</v>
      </c>
      <c r="B447" s="125" t="s">
        <v>853</v>
      </c>
      <c r="C447" s="154" t="s">
        <v>854</v>
      </c>
      <c r="D447" s="127" t="s">
        <v>698</v>
      </c>
      <c r="E447" s="130">
        <v>2</v>
      </c>
      <c r="F447" s="133"/>
      <c r="G447" s="134">
        <f t="shared" si="6"/>
        <v>0</v>
      </c>
      <c r="H447" s="134">
        <v>2E-3</v>
      </c>
      <c r="I447" s="134">
        <f t="shared" si="7"/>
        <v>4.0000000000000001E-3</v>
      </c>
      <c r="J447" s="134">
        <v>0</v>
      </c>
      <c r="K447" s="134">
        <f t="shared" si="8"/>
        <v>0</v>
      </c>
      <c r="L447" s="120"/>
      <c r="M447" s="120"/>
      <c r="N447" s="120"/>
      <c r="O447" s="120"/>
      <c r="P447" s="120"/>
      <c r="Q447" s="120"/>
      <c r="R447" s="120"/>
      <c r="S447" s="120"/>
      <c r="T447" s="120"/>
      <c r="U447" s="120" t="s">
        <v>136</v>
      </c>
      <c r="V447" s="120"/>
      <c r="W447" s="120"/>
      <c r="X447" s="120"/>
      <c r="Y447" s="120"/>
      <c r="Z447" s="120"/>
      <c r="AA447" s="120"/>
      <c r="AB447" s="120"/>
      <c r="AC447" s="120"/>
      <c r="AD447" s="120"/>
      <c r="AE447" s="120"/>
      <c r="AF447" s="120"/>
      <c r="AG447" s="120"/>
      <c r="AH447" s="120"/>
      <c r="AI447" s="120"/>
      <c r="AJ447" s="120"/>
      <c r="AK447" s="120"/>
      <c r="AL447" s="120"/>
      <c r="AM447" s="120"/>
      <c r="AN447" s="120"/>
      <c r="AO447" s="120"/>
      <c r="AP447" s="120"/>
      <c r="AQ447" s="120"/>
      <c r="AR447" s="120"/>
      <c r="AS447" s="120"/>
      <c r="AT447" s="120"/>
      <c r="AU447" s="120"/>
      <c r="AV447" s="120"/>
      <c r="AW447" s="120"/>
      <c r="AX447" s="120"/>
    </row>
    <row r="448" spans="1:50" ht="22.5" outlineLevel="1">
      <c r="A448" s="121">
        <v>227</v>
      </c>
      <c r="B448" s="125" t="s">
        <v>855</v>
      </c>
      <c r="C448" s="154" t="s">
        <v>856</v>
      </c>
      <c r="D448" s="127" t="s">
        <v>698</v>
      </c>
      <c r="E448" s="130">
        <v>4</v>
      </c>
      <c r="F448" s="133"/>
      <c r="G448" s="134">
        <f t="shared" si="6"/>
        <v>0</v>
      </c>
      <c r="H448" s="134">
        <v>5.4999999999999997E-3</v>
      </c>
      <c r="I448" s="134">
        <f t="shared" si="7"/>
        <v>2.1999999999999999E-2</v>
      </c>
      <c r="J448" s="134">
        <v>0</v>
      </c>
      <c r="K448" s="134">
        <f t="shared" si="8"/>
        <v>0</v>
      </c>
      <c r="L448" s="120"/>
      <c r="M448" s="120"/>
      <c r="N448" s="120"/>
      <c r="O448" s="120"/>
      <c r="P448" s="120"/>
      <c r="Q448" s="120"/>
      <c r="R448" s="120"/>
      <c r="S448" s="120"/>
      <c r="T448" s="120"/>
      <c r="U448" s="120" t="s">
        <v>136</v>
      </c>
      <c r="V448" s="120"/>
      <c r="W448" s="120"/>
      <c r="X448" s="120"/>
      <c r="Y448" s="120"/>
      <c r="Z448" s="120"/>
      <c r="AA448" s="120"/>
      <c r="AB448" s="120"/>
      <c r="AC448" s="120"/>
      <c r="AD448" s="120"/>
      <c r="AE448" s="120"/>
      <c r="AF448" s="120"/>
      <c r="AG448" s="120"/>
      <c r="AH448" s="120"/>
      <c r="AI448" s="120"/>
      <c r="AJ448" s="120"/>
      <c r="AK448" s="120"/>
      <c r="AL448" s="120"/>
      <c r="AM448" s="120"/>
      <c r="AN448" s="120"/>
      <c r="AO448" s="120"/>
      <c r="AP448" s="120"/>
      <c r="AQ448" s="120"/>
      <c r="AR448" s="120"/>
      <c r="AS448" s="120"/>
      <c r="AT448" s="120"/>
      <c r="AU448" s="120"/>
      <c r="AV448" s="120"/>
      <c r="AW448" s="120"/>
      <c r="AX448" s="120"/>
    </row>
    <row r="449" spans="1:50" ht="56.25" outlineLevel="1">
      <c r="A449" s="121">
        <v>228</v>
      </c>
      <c r="B449" s="125" t="s">
        <v>857</v>
      </c>
      <c r="C449" s="154" t="s">
        <v>858</v>
      </c>
      <c r="D449" s="127" t="s">
        <v>698</v>
      </c>
      <c r="E449" s="130">
        <v>2</v>
      </c>
      <c r="F449" s="133"/>
      <c r="G449" s="134">
        <f t="shared" si="6"/>
        <v>0</v>
      </c>
      <c r="H449" s="134">
        <v>7.0000000000000007E-2</v>
      </c>
      <c r="I449" s="134">
        <f t="shared" si="7"/>
        <v>0.14000000000000001</v>
      </c>
      <c r="J449" s="134">
        <v>0</v>
      </c>
      <c r="K449" s="134">
        <f t="shared" si="8"/>
        <v>0</v>
      </c>
      <c r="L449" s="120"/>
      <c r="M449" s="120"/>
      <c r="N449" s="120"/>
      <c r="O449" s="120"/>
      <c r="P449" s="120"/>
      <c r="Q449" s="120"/>
      <c r="R449" s="120"/>
      <c r="S449" s="120"/>
      <c r="T449" s="120"/>
      <c r="U449" s="120" t="s">
        <v>136</v>
      </c>
      <c r="V449" s="120"/>
      <c r="W449" s="120"/>
      <c r="X449" s="120"/>
      <c r="Y449" s="120"/>
      <c r="Z449" s="120"/>
      <c r="AA449" s="120"/>
      <c r="AB449" s="120"/>
      <c r="AC449" s="120"/>
      <c r="AD449" s="120"/>
      <c r="AE449" s="120"/>
      <c r="AF449" s="120"/>
      <c r="AG449" s="120"/>
      <c r="AH449" s="120"/>
      <c r="AI449" s="120"/>
      <c r="AJ449" s="120"/>
      <c r="AK449" s="120"/>
      <c r="AL449" s="120"/>
      <c r="AM449" s="120"/>
      <c r="AN449" s="120"/>
      <c r="AO449" s="120"/>
      <c r="AP449" s="120"/>
      <c r="AQ449" s="120"/>
      <c r="AR449" s="120"/>
      <c r="AS449" s="120"/>
      <c r="AT449" s="120"/>
      <c r="AU449" s="120"/>
      <c r="AV449" s="120"/>
      <c r="AW449" s="120"/>
      <c r="AX449" s="120"/>
    </row>
    <row r="450" spans="1:50" ht="45" outlineLevel="1">
      <c r="A450" s="121">
        <v>229</v>
      </c>
      <c r="B450" s="125" t="s">
        <v>859</v>
      </c>
      <c r="C450" s="154" t="s">
        <v>860</v>
      </c>
      <c r="D450" s="127" t="s">
        <v>698</v>
      </c>
      <c r="E450" s="130">
        <v>1</v>
      </c>
      <c r="F450" s="133"/>
      <c r="G450" s="134">
        <f t="shared" si="6"/>
        <v>0</v>
      </c>
      <c r="H450" s="134">
        <v>6.0000000000000001E-3</v>
      </c>
      <c r="I450" s="134">
        <f t="shared" si="7"/>
        <v>6.0000000000000001E-3</v>
      </c>
      <c r="J450" s="134">
        <v>0</v>
      </c>
      <c r="K450" s="134">
        <f t="shared" si="8"/>
        <v>0</v>
      </c>
      <c r="L450" s="120"/>
      <c r="M450" s="120"/>
      <c r="N450" s="120"/>
      <c r="O450" s="120"/>
      <c r="P450" s="120"/>
      <c r="Q450" s="120"/>
      <c r="R450" s="120"/>
      <c r="S450" s="120"/>
      <c r="T450" s="120"/>
      <c r="U450" s="120" t="s">
        <v>136</v>
      </c>
      <c r="V450" s="120"/>
      <c r="W450" s="120"/>
      <c r="X450" s="120"/>
      <c r="Y450" s="120"/>
      <c r="Z450" s="120"/>
      <c r="AA450" s="120"/>
      <c r="AB450" s="120"/>
      <c r="AC450" s="120"/>
      <c r="AD450" s="120"/>
      <c r="AE450" s="120"/>
      <c r="AF450" s="120"/>
      <c r="AG450" s="120"/>
      <c r="AH450" s="120"/>
      <c r="AI450" s="120"/>
      <c r="AJ450" s="120"/>
      <c r="AK450" s="120"/>
      <c r="AL450" s="120"/>
      <c r="AM450" s="120"/>
      <c r="AN450" s="120"/>
      <c r="AO450" s="120"/>
      <c r="AP450" s="120"/>
      <c r="AQ450" s="120"/>
      <c r="AR450" s="120"/>
      <c r="AS450" s="120"/>
      <c r="AT450" s="120"/>
      <c r="AU450" s="120"/>
      <c r="AV450" s="120"/>
      <c r="AW450" s="120"/>
      <c r="AX450" s="120"/>
    </row>
    <row r="451" spans="1:50" ht="45" outlineLevel="1">
      <c r="A451" s="121">
        <v>230</v>
      </c>
      <c r="B451" s="125" t="s">
        <v>861</v>
      </c>
      <c r="C451" s="154" t="s">
        <v>862</v>
      </c>
      <c r="D451" s="127" t="s">
        <v>698</v>
      </c>
      <c r="E451" s="130">
        <v>1</v>
      </c>
      <c r="F451" s="133"/>
      <c r="G451" s="134">
        <f t="shared" si="6"/>
        <v>0</v>
      </c>
      <c r="H451" s="134">
        <v>8.0000000000000002E-3</v>
      </c>
      <c r="I451" s="134">
        <f t="shared" si="7"/>
        <v>8.0000000000000002E-3</v>
      </c>
      <c r="J451" s="134">
        <v>0</v>
      </c>
      <c r="K451" s="134">
        <f t="shared" si="8"/>
        <v>0</v>
      </c>
      <c r="L451" s="120"/>
      <c r="M451" s="120"/>
      <c r="N451" s="120"/>
      <c r="O451" s="120"/>
      <c r="P451" s="120"/>
      <c r="Q451" s="120"/>
      <c r="R451" s="120"/>
      <c r="S451" s="120"/>
      <c r="T451" s="120"/>
      <c r="U451" s="120" t="s">
        <v>136</v>
      </c>
      <c r="V451" s="120"/>
      <c r="W451" s="120"/>
      <c r="X451" s="120"/>
      <c r="Y451" s="120"/>
      <c r="Z451" s="120"/>
      <c r="AA451" s="120"/>
      <c r="AB451" s="120"/>
      <c r="AC451" s="120"/>
      <c r="AD451" s="120"/>
      <c r="AE451" s="120"/>
      <c r="AF451" s="120"/>
      <c r="AG451" s="120"/>
      <c r="AH451" s="120"/>
      <c r="AI451" s="120"/>
      <c r="AJ451" s="120"/>
      <c r="AK451" s="120"/>
      <c r="AL451" s="120"/>
      <c r="AM451" s="120"/>
      <c r="AN451" s="120"/>
      <c r="AO451" s="120"/>
      <c r="AP451" s="120"/>
      <c r="AQ451" s="120"/>
      <c r="AR451" s="120"/>
      <c r="AS451" s="120"/>
      <c r="AT451" s="120"/>
      <c r="AU451" s="120"/>
      <c r="AV451" s="120"/>
      <c r="AW451" s="120"/>
      <c r="AX451" s="120"/>
    </row>
    <row r="452" spans="1:50" ht="101.25" outlineLevel="1">
      <c r="A452" s="121">
        <v>231</v>
      </c>
      <c r="B452" s="125" t="s">
        <v>863</v>
      </c>
      <c r="C452" s="154" t="s">
        <v>864</v>
      </c>
      <c r="D452" s="127" t="s">
        <v>698</v>
      </c>
      <c r="E452" s="130">
        <v>1</v>
      </c>
      <c r="F452" s="133"/>
      <c r="G452" s="134">
        <f t="shared" si="6"/>
        <v>0</v>
      </c>
      <c r="H452" s="134">
        <v>0.15225</v>
      </c>
      <c r="I452" s="134">
        <f t="shared" si="7"/>
        <v>0.15225</v>
      </c>
      <c r="J452" s="134">
        <v>0</v>
      </c>
      <c r="K452" s="134">
        <f t="shared" si="8"/>
        <v>0</v>
      </c>
      <c r="L452" s="120"/>
      <c r="M452" s="120"/>
      <c r="N452" s="120"/>
      <c r="O452" s="120"/>
      <c r="P452" s="120"/>
      <c r="Q452" s="120"/>
      <c r="R452" s="120"/>
      <c r="S452" s="120"/>
      <c r="T452" s="120"/>
      <c r="U452" s="120" t="s">
        <v>136</v>
      </c>
      <c r="V452" s="120"/>
      <c r="W452" s="120"/>
      <c r="X452" s="120"/>
      <c r="Y452" s="120"/>
      <c r="Z452" s="120"/>
      <c r="AA452" s="120"/>
      <c r="AB452" s="120"/>
      <c r="AC452" s="120"/>
      <c r="AD452" s="120"/>
      <c r="AE452" s="120"/>
      <c r="AF452" s="120"/>
      <c r="AG452" s="120"/>
      <c r="AH452" s="120"/>
      <c r="AI452" s="120"/>
      <c r="AJ452" s="120"/>
      <c r="AK452" s="120"/>
      <c r="AL452" s="120"/>
      <c r="AM452" s="120"/>
      <c r="AN452" s="120"/>
      <c r="AO452" s="120"/>
      <c r="AP452" s="120"/>
      <c r="AQ452" s="120"/>
      <c r="AR452" s="120"/>
      <c r="AS452" s="120"/>
      <c r="AT452" s="120"/>
      <c r="AU452" s="120"/>
      <c r="AV452" s="120"/>
      <c r="AW452" s="120"/>
      <c r="AX452" s="120"/>
    </row>
    <row r="453" spans="1:50" ht="45" outlineLevel="1">
      <c r="A453" s="121">
        <v>232</v>
      </c>
      <c r="B453" s="125" t="s">
        <v>865</v>
      </c>
      <c r="C453" s="154" t="s">
        <v>866</v>
      </c>
      <c r="D453" s="127" t="s">
        <v>698</v>
      </c>
      <c r="E453" s="130">
        <v>2</v>
      </c>
      <c r="F453" s="133"/>
      <c r="G453" s="134">
        <f t="shared" si="6"/>
        <v>0</v>
      </c>
      <c r="H453" s="134">
        <v>3.0000000000000001E-3</v>
      </c>
      <c r="I453" s="134">
        <f t="shared" si="7"/>
        <v>6.0000000000000001E-3</v>
      </c>
      <c r="J453" s="134">
        <v>0</v>
      </c>
      <c r="K453" s="134">
        <f t="shared" si="8"/>
        <v>0</v>
      </c>
      <c r="L453" s="120"/>
      <c r="M453" s="120"/>
      <c r="N453" s="120"/>
      <c r="O453" s="120"/>
      <c r="P453" s="120"/>
      <c r="Q453" s="120"/>
      <c r="R453" s="120"/>
      <c r="S453" s="120"/>
      <c r="T453" s="120"/>
      <c r="U453" s="120" t="s">
        <v>136</v>
      </c>
      <c r="V453" s="120"/>
      <c r="W453" s="120"/>
      <c r="X453" s="120"/>
      <c r="Y453" s="120"/>
      <c r="Z453" s="120"/>
      <c r="AA453" s="120"/>
      <c r="AB453" s="120"/>
      <c r="AC453" s="120"/>
      <c r="AD453" s="120"/>
      <c r="AE453" s="120"/>
      <c r="AF453" s="120"/>
      <c r="AG453" s="120"/>
      <c r="AH453" s="120"/>
      <c r="AI453" s="120"/>
      <c r="AJ453" s="120"/>
      <c r="AK453" s="120"/>
      <c r="AL453" s="120"/>
      <c r="AM453" s="120"/>
      <c r="AN453" s="120"/>
      <c r="AO453" s="120"/>
      <c r="AP453" s="120"/>
      <c r="AQ453" s="120"/>
      <c r="AR453" s="120"/>
      <c r="AS453" s="120"/>
      <c r="AT453" s="120"/>
      <c r="AU453" s="120"/>
      <c r="AV453" s="120"/>
      <c r="AW453" s="120"/>
      <c r="AX453" s="120"/>
    </row>
    <row r="454" spans="1:50" ht="45" outlineLevel="1">
      <c r="A454" s="121">
        <v>233</v>
      </c>
      <c r="B454" s="125" t="s">
        <v>867</v>
      </c>
      <c r="C454" s="154" t="s">
        <v>868</v>
      </c>
      <c r="D454" s="127" t="s">
        <v>698</v>
      </c>
      <c r="E454" s="130">
        <v>1</v>
      </c>
      <c r="F454" s="133"/>
      <c r="G454" s="134">
        <f t="shared" si="6"/>
        <v>0</v>
      </c>
      <c r="H454" s="134">
        <v>3.0000000000000001E-3</v>
      </c>
      <c r="I454" s="134">
        <f t="shared" si="7"/>
        <v>3.0000000000000001E-3</v>
      </c>
      <c r="J454" s="134">
        <v>0</v>
      </c>
      <c r="K454" s="134">
        <f t="shared" si="8"/>
        <v>0</v>
      </c>
      <c r="L454" s="120"/>
      <c r="M454" s="120"/>
      <c r="N454" s="120"/>
      <c r="O454" s="120"/>
      <c r="P454" s="120"/>
      <c r="Q454" s="120"/>
      <c r="R454" s="120"/>
      <c r="S454" s="120"/>
      <c r="T454" s="120"/>
      <c r="U454" s="120" t="s">
        <v>136</v>
      </c>
      <c r="V454" s="120"/>
      <c r="W454" s="120"/>
      <c r="X454" s="120"/>
      <c r="Y454" s="120"/>
      <c r="Z454" s="120"/>
      <c r="AA454" s="120"/>
      <c r="AB454" s="120"/>
      <c r="AC454" s="120"/>
      <c r="AD454" s="120"/>
      <c r="AE454" s="120"/>
      <c r="AF454" s="120"/>
      <c r="AG454" s="120"/>
      <c r="AH454" s="120"/>
      <c r="AI454" s="120"/>
      <c r="AJ454" s="120"/>
      <c r="AK454" s="120"/>
      <c r="AL454" s="120"/>
      <c r="AM454" s="120"/>
      <c r="AN454" s="120"/>
      <c r="AO454" s="120"/>
      <c r="AP454" s="120"/>
      <c r="AQ454" s="120"/>
      <c r="AR454" s="120"/>
      <c r="AS454" s="120"/>
      <c r="AT454" s="120"/>
      <c r="AU454" s="120"/>
      <c r="AV454" s="120"/>
      <c r="AW454" s="120"/>
      <c r="AX454" s="120"/>
    </row>
    <row r="455" spans="1:50" ht="45" outlineLevel="1">
      <c r="A455" s="121">
        <v>234</v>
      </c>
      <c r="B455" s="125" t="s">
        <v>869</v>
      </c>
      <c r="C455" s="154" t="s">
        <v>870</v>
      </c>
      <c r="D455" s="127" t="s">
        <v>698</v>
      </c>
      <c r="E455" s="130">
        <v>6</v>
      </c>
      <c r="F455" s="133"/>
      <c r="G455" s="134">
        <f t="shared" si="6"/>
        <v>0</v>
      </c>
      <c r="H455" s="134">
        <v>6.0000000000000001E-3</v>
      </c>
      <c r="I455" s="134">
        <f t="shared" si="7"/>
        <v>3.5999999999999997E-2</v>
      </c>
      <c r="J455" s="134">
        <v>0</v>
      </c>
      <c r="K455" s="134">
        <f t="shared" si="8"/>
        <v>0</v>
      </c>
      <c r="L455" s="120"/>
      <c r="M455" s="120"/>
      <c r="N455" s="120"/>
      <c r="O455" s="120"/>
      <c r="P455" s="120"/>
      <c r="Q455" s="120"/>
      <c r="R455" s="120"/>
      <c r="S455" s="120"/>
      <c r="T455" s="120"/>
      <c r="U455" s="120" t="s">
        <v>136</v>
      </c>
      <c r="V455" s="120"/>
      <c r="W455" s="120"/>
      <c r="X455" s="120"/>
      <c r="Y455" s="120"/>
      <c r="Z455" s="120"/>
      <c r="AA455" s="120"/>
      <c r="AB455" s="120"/>
      <c r="AC455" s="120"/>
      <c r="AD455" s="120"/>
      <c r="AE455" s="120"/>
      <c r="AF455" s="120"/>
      <c r="AG455" s="120"/>
      <c r="AH455" s="120"/>
      <c r="AI455" s="120"/>
      <c r="AJ455" s="120"/>
      <c r="AK455" s="120"/>
      <c r="AL455" s="120"/>
      <c r="AM455" s="120"/>
      <c r="AN455" s="120"/>
      <c r="AO455" s="120"/>
      <c r="AP455" s="120"/>
      <c r="AQ455" s="120"/>
      <c r="AR455" s="120"/>
      <c r="AS455" s="120"/>
      <c r="AT455" s="120"/>
      <c r="AU455" s="120"/>
      <c r="AV455" s="120"/>
      <c r="AW455" s="120"/>
      <c r="AX455" s="120"/>
    </row>
    <row r="456" spans="1:50" ht="33.75" outlineLevel="1">
      <c r="A456" s="121">
        <v>235</v>
      </c>
      <c r="B456" s="125" t="s">
        <v>871</v>
      </c>
      <c r="C456" s="154" t="s">
        <v>872</v>
      </c>
      <c r="D456" s="127" t="s">
        <v>197</v>
      </c>
      <c r="E456" s="130">
        <v>9.1</v>
      </c>
      <c r="F456" s="133"/>
      <c r="G456" s="134">
        <f t="shared" si="6"/>
        <v>0</v>
      </c>
      <c r="H456" s="134">
        <v>1E-3</v>
      </c>
      <c r="I456" s="134">
        <f t="shared" si="7"/>
        <v>9.1000000000000004E-3</v>
      </c>
      <c r="J456" s="134">
        <v>0</v>
      </c>
      <c r="K456" s="134">
        <f t="shared" si="8"/>
        <v>0</v>
      </c>
      <c r="L456" s="120"/>
      <c r="M456" s="120"/>
      <c r="N456" s="120"/>
      <c r="O456" s="120"/>
      <c r="P456" s="120"/>
      <c r="Q456" s="120"/>
      <c r="R456" s="120"/>
      <c r="S456" s="120"/>
      <c r="T456" s="120"/>
      <c r="U456" s="120" t="s">
        <v>136</v>
      </c>
      <c r="V456" s="120"/>
      <c r="W456" s="120"/>
      <c r="X456" s="120"/>
      <c r="Y456" s="120"/>
      <c r="Z456" s="120"/>
      <c r="AA456" s="120"/>
      <c r="AB456" s="120"/>
      <c r="AC456" s="120"/>
      <c r="AD456" s="120"/>
      <c r="AE456" s="120"/>
      <c r="AF456" s="120"/>
      <c r="AG456" s="120"/>
      <c r="AH456" s="120"/>
      <c r="AI456" s="120"/>
      <c r="AJ456" s="120"/>
      <c r="AK456" s="120"/>
      <c r="AL456" s="120"/>
      <c r="AM456" s="120"/>
      <c r="AN456" s="120"/>
      <c r="AO456" s="120"/>
      <c r="AP456" s="120"/>
      <c r="AQ456" s="120"/>
      <c r="AR456" s="120"/>
      <c r="AS456" s="120"/>
      <c r="AT456" s="120"/>
      <c r="AU456" s="120"/>
      <c r="AV456" s="120"/>
      <c r="AW456" s="120"/>
      <c r="AX456" s="120"/>
    </row>
    <row r="457" spans="1:50" ht="33.75" outlineLevel="1">
      <c r="A457" s="121">
        <v>236</v>
      </c>
      <c r="B457" s="125" t="s">
        <v>873</v>
      </c>
      <c r="C457" s="154" t="s">
        <v>874</v>
      </c>
      <c r="D457" s="127" t="s">
        <v>698</v>
      </c>
      <c r="E457" s="130">
        <v>3</v>
      </c>
      <c r="F457" s="133"/>
      <c r="G457" s="134">
        <f t="shared" si="6"/>
        <v>0</v>
      </c>
      <c r="H457" s="134">
        <v>6.0000000000000001E-3</v>
      </c>
      <c r="I457" s="134">
        <f t="shared" si="7"/>
        <v>1.7999999999999999E-2</v>
      </c>
      <c r="J457" s="134">
        <v>0</v>
      </c>
      <c r="K457" s="134">
        <f t="shared" si="8"/>
        <v>0</v>
      </c>
      <c r="L457" s="120"/>
      <c r="M457" s="120"/>
      <c r="N457" s="120"/>
      <c r="O457" s="120"/>
      <c r="P457" s="120"/>
      <c r="Q457" s="120"/>
      <c r="R457" s="120"/>
      <c r="S457" s="120"/>
      <c r="T457" s="120"/>
      <c r="U457" s="120" t="s">
        <v>136</v>
      </c>
      <c r="V457" s="120"/>
      <c r="W457" s="120"/>
      <c r="X457" s="120"/>
      <c r="Y457" s="120"/>
      <c r="Z457" s="120"/>
      <c r="AA457" s="120"/>
      <c r="AB457" s="120"/>
      <c r="AC457" s="120"/>
      <c r="AD457" s="120"/>
      <c r="AE457" s="120"/>
      <c r="AF457" s="120"/>
      <c r="AG457" s="120"/>
      <c r="AH457" s="120"/>
      <c r="AI457" s="120"/>
      <c r="AJ457" s="120"/>
      <c r="AK457" s="120"/>
      <c r="AL457" s="120"/>
      <c r="AM457" s="120"/>
      <c r="AN457" s="120"/>
      <c r="AO457" s="120"/>
      <c r="AP457" s="120"/>
      <c r="AQ457" s="120"/>
      <c r="AR457" s="120"/>
      <c r="AS457" s="120"/>
      <c r="AT457" s="120"/>
      <c r="AU457" s="120"/>
      <c r="AV457" s="120"/>
      <c r="AW457" s="120"/>
      <c r="AX457" s="120"/>
    </row>
    <row r="458" spans="1:50" ht="33.75" outlineLevel="1">
      <c r="A458" s="121">
        <v>237</v>
      </c>
      <c r="B458" s="125" t="s">
        <v>875</v>
      </c>
      <c r="C458" s="154" t="s">
        <v>876</v>
      </c>
      <c r="D458" s="127" t="s">
        <v>698</v>
      </c>
      <c r="E458" s="130">
        <v>3</v>
      </c>
      <c r="F458" s="133"/>
      <c r="G458" s="134">
        <f t="shared" si="6"/>
        <v>0</v>
      </c>
      <c r="H458" s="134">
        <v>5.0000000000000001E-3</v>
      </c>
      <c r="I458" s="134">
        <f t="shared" si="7"/>
        <v>1.4999999999999999E-2</v>
      </c>
      <c r="J458" s="134">
        <v>0</v>
      </c>
      <c r="K458" s="134">
        <f t="shared" si="8"/>
        <v>0</v>
      </c>
      <c r="L458" s="120"/>
      <c r="M458" s="120"/>
      <c r="N458" s="120"/>
      <c r="O458" s="120"/>
      <c r="P458" s="120"/>
      <c r="Q458" s="120"/>
      <c r="R458" s="120"/>
      <c r="S458" s="120"/>
      <c r="T458" s="120"/>
      <c r="U458" s="120" t="s">
        <v>136</v>
      </c>
      <c r="V458" s="120"/>
      <c r="W458" s="120"/>
      <c r="X458" s="120"/>
      <c r="Y458" s="120"/>
      <c r="Z458" s="120"/>
      <c r="AA458" s="120"/>
      <c r="AB458" s="120"/>
      <c r="AC458" s="120"/>
      <c r="AD458" s="120"/>
      <c r="AE458" s="120"/>
      <c r="AF458" s="120"/>
      <c r="AG458" s="120"/>
      <c r="AH458" s="120"/>
      <c r="AI458" s="120"/>
      <c r="AJ458" s="120"/>
      <c r="AK458" s="120"/>
      <c r="AL458" s="120"/>
      <c r="AM458" s="120"/>
      <c r="AN458" s="120"/>
      <c r="AO458" s="120"/>
      <c r="AP458" s="120"/>
      <c r="AQ458" s="120"/>
      <c r="AR458" s="120"/>
      <c r="AS458" s="120"/>
      <c r="AT458" s="120"/>
      <c r="AU458" s="120"/>
      <c r="AV458" s="120"/>
      <c r="AW458" s="120"/>
      <c r="AX458" s="120"/>
    </row>
    <row r="459" spans="1:50" outlineLevel="1">
      <c r="A459" s="121">
        <v>238</v>
      </c>
      <c r="B459" s="125" t="s">
        <v>877</v>
      </c>
      <c r="C459" s="154" t="s">
        <v>878</v>
      </c>
      <c r="D459" s="127" t="s">
        <v>698</v>
      </c>
      <c r="E459" s="130">
        <v>1</v>
      </c>
      <c r="F459" s="133"/>
      <c r="G459" s="134">
        <f t="shared" si="6"/>
        <v>0</v>
      </c>
      <c r="H459" s="134">
        <v>0</v>
      </c>
      <c r="I459" s="134">
        <f t="shared" si="7"/>
        <v>0</v>
      </c>
      <c r="J459" s="134">
        <v>0</v>
      </c>
      <c r="K459" s="134">
        <f t="shared" si="8"/>
        <v>0</v>
      </c>
      <c r="L459" s="120"/>
      <c r="M459" s="120"/>
      <c r="N459" s="120"/>
      <c r="O459" s="120"/>
      <c r="P459" s="120"/>
      <c r="Q459" s="120"/>
      <c r="R459" s="120"/>
      <c r="S459" s="120"/>
      <c r="T459" s="120"/>
      <c r="U459" s="120" t="s">
        <v>136</v>
      </c>
      <c r="V459" s="120"/>
      <c r="W459" s="120"/>
      <c r="X459" s="120"/>
      <c r="Y459" s="120"/>
      <c r="Z459" s="120"/>
      <c r="AA459" s="120"/>
      <c r="AB459" s="120"/>
      <c r="AC459" s="120"/>
      <c r="AD459" s="120"/>
      <c r="AE459" s="120"/>
      <c r="AF459" s="120"/>
      <c r="AG459" s="120"/>
      <c r="AH459" s="120"/>
      <c r="AI459" s="120"/>
      <c r="AJ459" s="120"/>
      <c r="AK459" s="120"/>
      <c r="AL459" s="120"/>
      <c r="AM459" s="120"/>
      <c r="AN459" s="120"/>
      <c r="AO459" s="120"/>
      <c r="AP459" s="120"/>
      <c r="AQ459" s="120"/>
      <c r="AR459" s="120"/>
      <c r="AS459" s="120"/>
      <c r="AT459" s="120"/>
      <c r="AU459" s="120"/>
      <c r="AV459" s="120"/>
      <c r="AW459" s="120"/>
      <c r="AX459" s="120"/>
    </row>
    <row r="460" spans="1:50" outlineLevel="1">
      <c r="A460" s="121">
        <v>239</v>
      </c>
      <c r="B460" s="125" t="s">
        <v>1299</v>
      </c>
      <c r="C460" s="154" t="s">
        <v>1300</v>
      </c>
      <c r="D460" s="127" t="s">
        <v>698</v>
      </c>
      <c r="E460" s="130">
        <v>4</v>
      </c>
      <c r="F460" s="133"/>
      <c r="G460" s="134">
        <f t="shared" si="6"/>
        <v>0</v>
      </c>
      <c r="H460" s="134">
        <v>0.01</v>
      </c>
      <c r="I460" s="134">
        <f t="shared" si="7"/>
        <v>0.04</v>
      </c>
      <c r="J460" s="134">
        <v>0</v>
      </c>
      <c r="K460" s="134">
        <f t="shared" si="8"/>
        <v>0</v>
      </c>
      <c r="L460" s="120"/>
      <c r="M460" s="120"/>
      <c r="N460" s="120"/>
      <c r="O460" s="120"/>
      <c r="P460" s="120"/>
      <c r="Q460" s="120"/>
      <c r="R460" s="120"/>
      <c r="S460" s="120"/>
      <c r="T460" s="120"/>
      <c r="U460" s="120"/>
      <c r="V460" s="120"/>
      <c r="W460" s="120"/>
      <c r="X460" s="120"/>
      <c r="Y460" s="120"/>
      <c r="Z460" s="120"/>
      <c r="AA460" s="120"/>
      <c r="AB460" s="120"/>
      <c r="AC460" s="120"/>
      <c r="AD460" s="120"/>
      <c r="AE460" s="120"/>
      <c r="AF460" s="120"/>
      <c r="AG460" s="120"/>
      <c r="AH460" s="120"/>
      <c r="AI460" s="120"/>
      <c r="AJ460" s="120"/>
      <c r="AK460" s="120"/>
      <c r="AL460" s="120"/>
      <c r="AM460" s="120"/>
      <c r="AN460" s="120"/>
      <c r="AO460" s="120"/>
      <c r="AP460" s="120"/>
      <c r="AQ460" s="120"/>
      <c r="AR460" s="120"/>
      <c r="AS460" s="120"/>
      <c r="AT460" s="120"/>
      <c r="AU460" s="120"/>
      <c r="AV460" s="120"/>
      <c r="AW460" s="120"/>
      <c r="AX460" s="120"/>
    </row>
    <row r="461" spans="1:50" outlineLevel="1">
      <c r="A461" s="121">
        <v>240</v>
      </c>
      <c r="B461" s="125" t="s">
        <v>712</v>
      </c>
      <c r="C461" s="154" t="s">
        <v>713</v>
      </c>
      <c r="D461" s="127" t="s">
        <v>255</v>
      </c>
      <c r="E461" s="130">
        <v>2.29</v>
      </c>
      <c r="F461" s="133"/>
      <c r="G461" s="134">
        <f t="shared" si="6"/>
        <v>0</v>
      </c>
      <c r="H461" s="134">
        <v>0</v>
      </c>
      <c r="I461" s="134">
        <f t="shared" si="7"/>
        <v>0</v>
      </c>
      <c r="J461" s="134">
        <v>0</v>
      </c>
      <c r="K461" s="134">
        <f t="shared" si="8"/>
        <v>0</v>
      </c>
      <c r="L461" s="120"/>
      <c r="M461" s="120"/>
      <c r="N461" s="120"/>
      <c r="O461" s="120"/>
      <c r="P461" s="120"/>
      <c r="Q461" s="120"/>
      <c r="R461" s="120"/>
      <c r="S461" s="120"/>
      <c r="T461" s="120"/>
      <c r="U461" s="120" t="s">
        <v>136</v>
      </c>
      <c r="V461" s="120"/>
      <c r="W461" s="120"/>
      <c r="X461" s="120"/>
      <c r="Y461" s="120"/>
      <c r="Z461" s="120"/>
      <c r="AA461" s="120"/>
      <c r="AB461" s="120"/>
      <c r="AC461" s="120"/>
      <c r="AD461" s="120"/>
      <c r="AE461" s="120"/>
      <c r="AF461" s="120"/>
      <c r="AG461" s="120"/>
      <c r="AH461" s="120"/>
      <c r="AI461" s="120"/>
      <c r="AJ461" s="120"/>
      <c r="AK461" s="120"/>
      <c r="AL461" s="120"/>
      <c r="AM461" s="120"/>
      <c r="AN461" s="120"/>
      <c r="AO461" s="120"/>
      <c r="AP461" s="120"/>
      <c r="AQ461" s="120"/>
      <c r="AR461" s="120"/>
      <c r="AS461" s="120"/>
      <c r="AT461" s="120"/>
      <c r="AU461" s="120"/>
      <c r="AV461" s="120"/>
      <c r="AW461" s="120"/>
      <c r="AX461" s="120"/>
    </row>
    <row r="462" spans="1:50">
      <c r="A462" s="122" t="s">
        <v>131</v>
      </c>
      <c r="B462" s="126" t="s">
        <v>99</v>
      </c>
      <c r="C462" s="156" t="s">
        <v>100</v>
      </c>
      <c r="D462" s="129"/>
      <c r="E462" s="132"/>
      <c r="F462" s="135"/>
      <c r="G462" s="135">
        <f>SUM(G463:G487)</f>
        <v>0</v>
      </c>
      <c r="H462" s="135"/>
      <c r="I462" s="135">
        <f>SUM(I463:I487)</f>
        <v>1.96698</v>
      </c>
      <c r="J462" s="135"/>
      <c r="K462" s="135">
        <f>SUM(K463:K487)</f>
        <v>0</v>
      </c>
      <c r="U462" t="s">
        <v>132</v>
      </c>
    </row>
    <row r="463" spans="1:50" outlineLevel="1">
      <c r="A463" s="121">
        <v>241</v>
      </c>
      <c r="B463" s="125" t="s">
        <v>714</v>
      </c>
      <c r="C463" s="154" t="s">
        <v>715</v>
      </c>
      <c r="D463" s="127" t="s">
        <v>173</v>
      </c>
      <c r="E463" s="130">
        <v>76.169219999999996</v>
      </c>
      <c r="F463" s="133"/>
      <c r="G463" s="134">
        <f>ROUND(E463*F463,2)</f>
        <v>0</v>
      </c>
      <c r="H463" s="134">
        <v>2.1000000000000001E-4</v>
      </c>
      <c r="I463" s="134">
        <f>ROUND(E463*H463,5)</f>
        <v>1.6E-2</v>
      </c>
      <c r="J463" s="134">
        <v>0</v>
      </c>
      <c r="K463" s="134">
        <f>ROUND(E463*J463,5)</f>
        <v>0</v>
      </c>
      <c r="L463" s="120"/>
      <c r="M463" s="120"/>
      <c r="N463" s="120"/>
      <c r="O463" s="120"/>
      <c r="P463" s="120"/>
      <c r="Q463" s="120"/>
      <c r="R463" s="120"/>
      <c r="S463" s="120"/>
      <c r="T463" s="120"/>
      <c r="U463" s="120" t="s">
        <v>136</v>
      </c>
      <c r="V463" s="120"/>
      <c r="W463" s="120"/>
      <c r="X463" s="120"/>
      <c r="Y463" s="120"/>
      <c r="Z463" s="120"/>
      <c r="AA463" s="120"/>
      <c r="AB463" s="120"/>
      <c r="AC463" s="120"/>
      <c r="AD463" s="120"/>
      <c r="AE463" s="120"/>
      <c r="AF463" s="120"/>
      <c r="AG463" s="120"/>
      <c r="AH463" s="120"/>
      <c r="AI463" s="120"/>
      <c r="AJ463" s="120"/>
      <c r="AK463" s="120"/>
      <c r="AL463" s="120"/>
      <c r="AM463" s="120"/>
      <c r="AN463" s="120"/>
      <c r="AO463" s="120"/>
      <c r="AP463" s="120"/>
      <c r="AQ463" s="120"/>
      <c r="AR463" s="120"/>
      <c r="AS463" s="120"/>
      <c r="AT463" s="120"/>
      <c r="AU463" s="120"/>
      <c r="AV463" s="120"/>
      <c r="AW463" s="120"/>
      <c r="AX463" s="120"/>
    </row>
    <row r="464" spans="1:50" outlineLevel="1">
      <c r="A464" s="121"/>
      <c r="B464" s="125"/>
      <c r="C464" s="155" t="s">
        <v>716</v>
      </c>
      <c r="D464" s="128"/>
      <c r="E464" s="131">
        <v>5.84328</v>
      </c>
      <c r="F464" s="134"/>
      <c r="G464" s="134"/>
      <c r="H464" s="134"/>
      <c r="I464" s="134"/>
      <c r="J464" s="134"/>
      <c r="K464" s="134"/>
      <c r="L464" s="120"/>
      <c r="M464" s="120"/>
      <c r="N464" s="120"/>
      <c r="O464" s="120"/>
      <c r="P464" s="120"/>
      <c r="Q464" s="120"/>
      <c r="R464" s="120"/>
      <c r="S464" s="120"/>
      <c r="T464" s="120"/>
      <c r="U464" s="120" t="s">
        <v>138</v>
      </c>
      <c r="V464" s="120">
        <v>0</v>
      </c>
      <c r="W464" s="120"/>
      <c r="X464" s="120"/>
      <c r="Y464" s="120"/>
      <c r="Z464" s="120"/>
      <c r="AA464" s="120"/>
      <c r="AB464" s="120"/>
      <c r="AC464" s="120"/>
      <c r="AD464" s="120"/>
      <c r="AE464" s="120"/>
      <c r="AF464" s="120"/>
      <c r="AG464" s="120"/>
      <c r="AH464" s="120"/>
      <c r="AI464" s="120"/>
      <c r="AJ464" s="120"/>
      <c r="AK464" s="120"/>
      <c r="AL464" s="120"/>
      <c r="AM464" s="120"/>
      <c r="AN464" s="120"/>
      <c r="AO464" s="120"/>
      <c r="AP464" s="120"/>
      <c r="AQ464" s="120"/>
      <c r="AR464" s="120"/>
      <c r="AS464" s="120"/>
      <c r="AT464" s="120"/>
      <c r="AU464" s="120"/>
      <c r="AV464" s="120"/>
      <c r="AW464" s="120"/>
      <c r="AX464" s="120"/>
    </row>
    <row r="465" spans="1:50" outlineLevel="1">
      <c r="A465" s="121"/>
      <c r="B465" s="125"/>
      <c r="C465" s="155" t="s">
        <v>717</v>
      </c>
      <c r="D465" s="128"/>
      <c r="E465" s="131">
        <v>5.0659400000000003</v>
      </c>
      <c r="F465" s="134"/>
      <c r="G465" s="134"/>
      <c r="H465" s="134"/>
      <c r="I465" s="134"/>
      <c r="J465" s="134"/>
      <c r="K465" s="134"/>
      <c r="L465" s="120"/>
      <c r="M465" s="120"/>
      <c r="N465" s="120"/>
      <c r="O465" s="120"/>
      <c r="P465" s="120"/>
      <c r="Q465" s="120"/>
      <c r="R465" s="120"/>
      <c r="S465" s="120"/>
      <c r="T465" s="120"/>
      <c r="U465" s="120" t="s">
        <v>138</v>
      </c>
      <c r="V465" s="120">
        <v>0</v>
      </c>
      <c r="W465" s="120"/>
      <c r="X465" s="120"/>
      <c r="Y465" s="120"/>
      <c r="Z465" s="120"/>
      <c r="AA465" s="120"/>
      <c r="AB465" s="120"/>
      <c r="AC465" s="120"/>
      <c r="AD465" s="120"/>
      <c r="AE465" s="120"/>
      <c r="AF465" s="120"/>
      <c r="AG465" s="120"/>
      <c r="AH465" s="120"/>
      <c r="AI465" s="120"/>
      <c r="AJ465" s="120"/>
      <c r="AK465" s="120"/>
      <c r="AL465" s="120"/>
      <c r="AM465" s="120"/>
      <c r="AN465" s="120"/>
      <c r="AO465" s="120"/>
      <c r="AP465" s="120"/>
      <c r="AQ465" s="120"/>
      <c r="AR465" s="120"/>
      <c r="AS465" s="120"/>
      <c r="AT465" s="120"/>
      <c r="AU465" s="120"/>
      <c r="AV465" s="120"/>
      <c r="AW465" s="120"/>
      <c r="AX465" s="120"/>
    </row>
    <row r="466" spans="1:50" outlineLevel="1">
      <c r="A466" s="121"/>
      <c r="B466" s="125"/>
      <c r="C466" s="155" t="s">
        <v>718</v>
      </c>
      <c r="D466" s="128"/>
      <c r="E466" s="131">
        <v>65.260000000000005</v>
      </c>
      <c r="F466" s="134"/>
      <c r="G466" s="134"/>
      <c r="H466" s="134"/>
      <c r="I466" s="134"/>
      <c r="J466" s="134"/>
      <c r="K466" s="134"/>
      <c r="L466" s="120"/>
      <c r="M466" s="120"/>
      <c r="N466" s="120"/>
      <c r="O466" s="120"/>
      <c r="P466" s="120"/>
      <c r="Q466" s="120"/>
      <c r="R466" s="120"/>
      <c r="S466" s="120"/>
      <c r="T466" s="120"/>
      <c r="U466" s="120" t="s">
        <v>138</v>
      </c>
      <c r="V466" s="120">
        <v>0</v>
      </c>
      <c r="W466" s="120"/>
      <c r="X466" s="120"/>
      <c r="Y466" s="120"/>
      <c r="Z466" s="120"/>
      <c r="AA466" s="120"/>
      <c r="AB466" s="120"/>
      <c r="AC466" s="120"/>
      <c r="AD466" s="120"/>
      <c r="AE466" s="120"/>
      <c r="AF466" s="120"/>
      <c r="AG466" s="120"/>
      <c r="AH466" s="120"/>
      <c r="AI466" s="120"/>
      <c r="AJ466" s="120"/>
      <c r="AK466" s="120"/>
      <c r="AL466" s="120"/>
      <c r="AM466" s="120"/>
      <c r="AN466" s="120"/>
      <c r="AO466" s="120"/>
      <c r="AP466" s="120"/>
      <c r="AQ466" s="120"/>
      <c r="AR466" s="120"/>
      <c r="AS466" s="120"/>
      <c r="AT466" s="120"/>
      <c r="AU466" s="120"/>
      <c r="AV466" s="120"/>
      <c r="AW466" s="120"/>
      <c r="AX466" s="120"/>
    </row>
    <row r="467" spans="1:50" outlineLevel="1">
      <c r="A467" s="121">
        <v>242</v>
      </c>
      <c r="B467" s="125" t="s">
        <v>719</v>
      </c>
      <c r="C467" s="154" t="s">
        <v>720</v>
      </c>
      <c r="D467" s="127" t="s">
        <v>197</v>
      </c>
      <c r="E467" s="130">
        <v>12.555</v>
      </c>
      <c r="F467" s="133"/>
      <c r="G467" s="134">
        <f>ROUND(E467*F467,2)</f>
        <v>0</v>
      </c>
      <c r="H467" s="134">
        <v>2.4399999999999999E-3</v>
      </c>
      <c r="I467" s="134">
        <f>ROUND(E467*H467,5)</f>
        <v>3.0630000000000001E-2</v>
      </c>
      <c r="J467" s="134">
        <v>0</v>
      </c>
      <c r="K467" s="134">
        <f>ROUND(E467*J467,5)</f>
        <v>0</v>
      </c>
      <c r="L467" s="120"/>
      <c r="M467" s="120"/>
      <c r="N467" s="120"/>
      <c r="O467" s="120"/>
      <c r="P467" s="120"/>
      <c r="Q467" s="120"/>
      <c r="R467" s="120"/>
      <c r="S467" s="120"/>
      <c r="T467" s="120"/>
      <c r="U467" s="120" t="s">
        <v>136</v>
      </c>
      <c r="V467" s="120"/>
      <c r="W467" s="120"/>
      <c r="X467" s="120"/>
      <c r="Y467" s="120"/>
      <c r="Z467" s="120"/>
      <c r="AA467" s="120"/>
      <c r="AB467" s="120"/>
      <c r="AC467" s="120"/>
      <c r="AD467" s="120"/>
      <c r="AE467" s="120"/>
      <c r="AF467" s="120"/>
      <c r="AG467" s="120"/>
      <c r="AH467" s="120"/>
      <c r="AI467" s="120"/>
      <c r="AJ467" s="120"/>
      <c r="AK467" s="120"/>
      <c r="AL467" s="120"/>
      <c r="AM467" s="120"/>
      <c r="AN467" s="120"/>
      <c r="AO467" s="120"/>
      <c r="AP467" s="120"/>
      <c r="AQ467" s="120"/>
      <c r="AR467" s="120"/>
      <c r="AS467" s="120"/>
      <c r="AT467" s="120"/>
      <c r="AU467" s="120"/>
      <c r="AV467" s="120"/>
      <c r="AW467" s="120"/>
      <c r="AX467" s="120"/>
    </row>
    <row r="468" spans="1:50" outlineLevel="1">
      <c r="A468" s="121"/>
      <c r="B468" s="125"/>
      <c r="C468" s="155" t="s">
        <v>721</v>
      </c>
      <c r="D468" s="128"/>
      <c r="E468" s="131">
        <v>12.555</v>
      </c>
      <c r="F468" s="134"/>
      <c r="G468" s="134"/>
      <c r="H468" s="134"/>
      <c r="I468" s="134"/>
      <c r="J468" s="134"/>
      <c r="K468" s="134"/>
      <c r="L468" s="120"/>
      <c r="M468" s="120"/>
      <c r="N468" s="120"/>
      <c r="O468" s="120"/>
      <c r="P468" s="120"/>
      <c r="Q468" s="120"/>
      <c r="R468" s="120"/>
      <c r="S468" s="120"/>
      <c r="T468" s="120"/>
      <c r="U468" s="120" t="s">
        <v>138</v>
      </c>
      <c r="V468" s="120">
        <v>0</v>
      </c>
      <c r="W468" s="120"/>
      <c r="X468" s="120"/>
      <c r="Y468" s="120"/>
      <c r="Z468" s="120"/>
      <c r="AA468" s="120"/>
      <c r="AB468" s="120"/>
      <c r="AC468" s="120"/>
      <c r="AD468" s="120"/>
      <c r="AE468" s="120"/>
      <c r="AF468" s="120"/>
      <c r="AG468" s="120"/>
      <c r="AH468" s="120"/>
      <c r="AI468" s="120"/>
      <c r="AJ468" s="120"/>
      <c r="AK468" s="120"/>
      <c r="AL468" s="120"/>
      <c r="AM468" s="120"/>
      <c r="AN468" s="120"/>
      <c r="AO468" s="120"/>
      <c r="AP468" s="120"/>
      <c r="AQ468" s="120"/>
      <c r="AR468" s="120"/>
      <c r="AS468" s="120"/>
      <c r="AT468" s="120"/>
      <c r="AU468" s="120"/>
      <c r="AV468" s="120"/>
      <c r="AW468" s="120"/>
      <c r="AX468" s="120"/>
    </row>
    <row r="469" spans="1:50" outlineLevel="1">
      <c r="A469" s="121">
        <v>243</v>
      </c>
      <c r="B469" s="125" t="s">
        <v>722</v>
      </c>
      <c r="C469" s="154" t="s">
        <v>723</v>
      </c>
      <c r="D469" s="127" t="s">
        <v>197</v>
      </c>
      <c r="E469" s="130">
        <v>12.55</v>
      </c>
      <c r="F469" s="133"/>
      <c r="G469" s="134">
        <f>ROUND(E469*F469,2)</f>
        <v>0</v>
      </c>
      <c r="H469" s="134">
        <v>2.0200000000000001E-3</v>
      </c>
      <c r="I469" s="134">
        <f>ROUND(E469*H469,5)</f>
        <v>2.5350000000000001E-2</v>
      </c>
      <c r="J469" s="134">
        <v>0</v>
      </c>
      <c r="K469" s="134">
        <f>ROUND(E469*J469,5)</f>
        <v>0</v>
      </c>
      <c r="L469" s="120"/>
      <c r="M469" s="120"/>
      <c r="N469" s="120"/>
      <c r="O469" s="120"/>
      <c r="P469" s="120"/>
      <c r="Q469" s="120"/>
      <c r="R469" s="120"/>
      <c r="S469" s="120"/>
      <c r="T469" s="120"/>
      <c r="U469" s="120" t="s">
        <v>136</v>
      </c>
      <c r="V469" s="120"/>
      <c r="W469" s="120"/>
      <c r="X469" s="120"/>
      <c r="Y469" s="120"/>
      <c r="Z469" s="120"/>
      <c r="AA469" s="120"/>
      <c r="AB469" s="120"/>
      <c r="AC469" s="120"/>
      <c r="AD469" s="120"/>
      <c r="AE469" s="120"/>
      <c r="AF469" s="120"/>
      <c r="AG469" s="120"/>
      <c r="AH469" s="120"/>
      <c r="AI469" s="120"/>
      <c r="AJ469" s="120"/>
      <c r="AK469" s="120"/>
      <c r="AL469" s="120"/>
      <c r="AM469" s="120"/>
      <c r="AN469" s="120"/>
      <c r="AO469" s="120"/>
      <c r="AP469" s="120"/>
      <c r="AQ469" s="120"/>
      <c r="AR469" s="120"/>
      <c r="AS469" s="120"/>
      <c r="AT469" s="120"/>
      <c r="AU469" s="120"/>
      <c r="AV469" s="120"/>
      <c r="AW469" s="120"/>
      <c r="AX469" s="120"/>
    </row>
    <row r="470" spans="1:50" outlineLevel="1">
      <c r="A470" s="121">
        <v>244</v>
      </c>
      <c r="B470" s="125" t="s">
        <v>724</v>
      </c>
      <c r="C470" s="154" t="s">
        <v>725</v>
      </c>
      <c r="D470" s="127" t="s">
        <v>197</v>
      </c>
      <c r="E470" s="130">
        <v>12.55</v>
      </c>
      <c r="F470" s="133"/>
      <c r="G470" s="134">
        <f>ROUND(E470*F470,2)</f>
        <v>0</v>
      </c>
      <c r="H470" s="134">
        <v>2.3000000000000001E-4</v>
      </c>
      <c r="I470" s="134">
        <f>ROUND(E470*H470,5)</f>
        <v>2.8900000000000002E-3</v>
      </c>
      <c r="J470" s="134">
        <v>0</v>
      </c>
      <c r="K470" s="134">
        <f>ROUND(E470*J470,5)</f>
        <v>0</v>
      </c>
      <c r="L470" s="120"/>
      <c r="M470" s="120"/>
      <c r="N470" s="120"/>
      <c r="O470" s="120"/>
      <c r="P470" s="120"/>
      <c r="Q470" s="120"/>
      <c r="R470" s="120"/>
      <c r="S470" s="120"/>
      <c r="T470" s="120"/>
      <c r="U470" s="120" t="s">
        <v>136</v>
      </c>
      <c r="V470" s="120"/>
      <c r="W470" s="120"/>
      <c r="X470" s="120"/>
      <c r="Y470" s="120"/>
      <c r="Z470" s="120"/>
      <c r="AA470" s="120"/>
      <c r="AB470" s="120"/>
      <c r="AC470" s="120"/>
      <c r="AD470" s="120"/>
      <c r="AE470" s="120"/>
      <c r="AF470" s="120"/>
      <c r="AG470" s="120"/>
      <c r="AH470" s="120"/>
      <c r="AI470" s="120"/>
      <c r="AJ470" s="120"/>
      <c r="AK470" s="120"/>
      <c r="AL470" s="120"/>
      <c r="AM470" s="120"/>
      <c r="AN470" s="120"/>
      <c r="AO470" s="120"/>
      <c r="AP470" s="120"/>
      <c r="AQ470" s="120"/>
      <c r="AR470" s="120"/>
      <c r="AS470" s="120"/>
      <c r="AT470" s="120"/>
      <c r="AU470" s="120"/>
      <c r="AV470" s="120"/>
      <c r="AW470" s="120"/>
      <c r="AX470" s="120"/>
    </row>
    <row r="471" spans="1:50" outlineLevel="1">
      <c r="A471" s="121">
        <v>245</v>
      </c>
      <c r="B471" s="125" t="s">
        <v>726</v>
      </c>
      <c r="C471" s="154" t="s">
        <v>727</v>
      </c>
      <c r="D471" s="127" t="s">
        <v>197</v>
      </c>
      <c r="E471" s="130">
        <v>25.1</v>
      </c>
      <c r="F471" s="133"/>
      <c r="G471" s="134">
        <f>ROUND(E471*F471,2)</f>
        <v>0</v>
      </c>
      <c r="H471" s="134">
        <v>0</v>
      </c>
      <c r="I471" s="134">
        <f>ROUND(E471*H471,5)</f>
        <v>0</v>
      </c>
      <c r="J471" s="134">
        <v>0</v>
      </c>
      <c r="K471" s="134">
        <f>ROUND(E471*J471,5)</f>
        <v>0</v>
      </c>
      <c r="L471" s="120"/>
      <c r="M471" s="120"/>
      <c r="N471" s="120"/>
      <c r="O471" s="120"/>
      <c r="P471" s="120"/>
      <c r="Q471" s="120"/>
      <c r="R471" s="120"/>
      <c r="S471" s="120"/>
      <c r="T471" s="120"/>
      <c r="U471" s="120" t="s">
        <v>136</v>
      </c>
      <c r="V471" s="120"/>
      <c r="W471" s="120"/>
      <c r="X471" s="120"/>
      <c r="Y471" s="120"/>
      <c r="Z471" s="120"/>
      <c r="AA471" s="120"/>
      <c r="AB471" s="120"/>
      <c r="AC471" s="120"/>
      <c r="AD471" s="120"/>
      <c r="AE471" s="120"/>
      <c r="AF471" s="120"/>
      <c r="AG471" s="120"/>
      <c r="AH471" s="120"/>
      <c r="AI471" s="120"/>
      <c r="AJ471" s="120"/>
      <c r="AK471" s="120"/>
      <c r="AL471" s="120"/>
      <c r="AM471" s="120"/>
      <c r="AN471" s="120"/>
      <c r="AO471" s="120"/>
      <c r="AP471" s="120"/>
      <c r="AQ471" s="120"/>
      <c r="AR471" s="120"/>
      <c r="AS471" s="120"/>
      <c r="AT471" s="120"/>
      <c r="AU471" s="120"/>
      <c r="AV471" s="120"/>
      <c r="AW471" s="120"/>
      <c r="AX471" s="120"/>
    </row>
    <row r="472" spans="1:50" outlineLevel="1">
      <c r="A472" s="121"/>
      <c r="B472" s="125"/>
      <c r="C472" s="155" t="s">
        <v>728</v>
      </c>
      <c r="D472" s="128"/>
      <c r="E472" s="131">
        <v>25.1</v>
      </c>
      <c r="F472" s="134"/>
      <c r="G472" s="134"/>
      <c r="H472" s="134"/>
      <c r="I472" s="134"/>
      <c r="J472" s="134"/>
      <c r="K472" s="134"/>
      <c r="L472" s="120"/>
      <c r="M472" s="120"/>
      <c r="N472" s="120"/>
      <c r="O472" s="120"/>
      <c r="P472" s="120"/>
      <c r="Q472" s="120"/>
      <c r="R472" s="120"/>
      <c r="S472" s="120"/>
      <c r="T472" s="120"/>
      <c r="U472" s="120" t="s">
        <v>138</v>
      </c>
      <c r="V472" s="120">
        <v>0</v>
      </c>
      <c r="W472" s="120"/>
      <c r="X472" s="120"/>
      <c r="Y472" s="120"/>
      <c r="Z472" s="120"/>
      <c r="AA472" s="120"/>
      <c r="AB472" s="120"/>
      <c r="AC472" s="120"/>
      <c r="AD472" s="120"/>
      <c r="AE472" s="120"/>
      <c r="AF472" s="120"/>
      <c r="AG472" s="120"/>
      <c r="AH472" s="120"/>
      <c r="AI472" s="120"/>
      <c r="AJ472" s="120"/>
      <c r="AK472" s="120"/>
      <c r="AL472" s="120"/>
      <c r="AM472" s="120"/>
      <c r="AN472" s="120"/>
      <c r="AO472" s="120"/>
      <c r="AP472" s="120"/>
      <c r="AQ472" s="120"/>
      <c r="AR472" s="120"/>
      <c r="AS472" s="120"/>
      <c r="AT472" s="120"/>
      <c r="AU472" s="120"/>
      <c r="AV472" s="120"/>
      <c r="AW472" s="120"/>
      <c r="AX472" s="120"/>
    </row>
    <row r="473" spans="1:50" outlineLevel="1">
      <c r="A473" s="121">
        <v>246</v>
      </c>
      <c r="B473" s="125" t="s">
        <v>729</v>
      </c>
      <c r="C473" s="154" t="s">
        <v>730</v>
      </c>
      <c r="D473" s="127" t="s">
        <v>197</v>
      </c>
      <c r="E473" s="130">
        <v>50.659399999999998</v>
      </c>
      <c r="F473" s="133"/>
      <c r="G473" s="134">
        <f>ROUND(E473*F473,2)</f>
        <v>0</v>
      </c>
      <c r="H473" s="134">
        <v>4.0000000000000002E-4</v>
      </c>
      <c r="I473" s="134">
        <f>ROUND(E473*H473,5)</f>
        <v>2.026E-2</v>
      </c>
      <c r="J473" s="134">
        <v>0</v>
      </c>
      <c r="K473" s="134">
        <f>ROUND(E473*J473,5)</f>
        <v>0</v>
      </c>
      <c r="L473" s="120"/>
      <c r="M473" s="120"/>
      <c r="N473" s="120"/>
      <c r="O473" s="120"/>
      <c r="P473" s="120"/>
      <c r="Q473" s="120"/>
      <c r="R473" s="120"/>
      <c r="S473" s="120"/>
      <c r="T473" s="120"/>
      <c r="U473" s="120" t="s">
        <v>136</v>
      </c>
      <c r="V473" s="120"/>
      <c r="W473" s="120"/>
      <c r="X473" s="120"/>
      <c r="Y473" s="120"/>
      <c r="Z473" s="120"/>
      <c r="AA473" s="120"/>
      <c r="AB473" s="120"/>
      <c r="AC473" s="120"/>
      <c r="AD473" s="120"/>
      <c r="AE473" s="120"/>
      <c r="AF473" s="120"/>
      <c r="AG473" s="120"/>
      <c r="AH473" s="120"/>
      <c r="AI473" s="120"/>
      <c r="AJ473" s="120"/>
      <c r="AK473" s="120"/>
      <c r="AL473" s="120"/>
      <c r="AM473" s="120"/>
      <c r="AN473" s="120"/>
      <c r="AO473" s="120"/>
      <c r="AP473" s="120"/>
      <c r="AQ473" s="120"/>
      <c r="AR473" s="120"/>
      <c r="AS473" s="120"/>
      <c r="AT473" s="120"/>
      <c r="AU473" s="120"/>
      <c r="AV473" s="120"/>
      <c r="AW473" s="120"/>
      <c r="AX473" s="120"/>
    </row>
    <row r="474" spans="1:50" ht="22.5" outlineLevel="1">
      <c r="A474" s="121"/>
      <c r="B474" s="125"/>
      <c r="C474" s="155" t="s">
        <v>731</v>
      </c>
      <c r="D474" s="128"/>
      <c r="E474" s="131">
        <v>29.635000000000002</v>
      </c>
      <c r="F474" s="134"/>
      <c r="G474" s="134"/>
      <c r="H474" s="134"/>
      <c r="I474" s="134"/>
      <c r="J474" s="134"/>
      <c r="K474" s="134"/>
      <c r="L474" s="120"/>
      <c r="M474" s="120"/>
      <c r="N474" s="120"/>
      <c r="O474" s="120"/>
      <c r="P474" s="120"/>
      <c r="Q474" s="120"/>
      <c r="R474" s="120"/>
      <c r="S474" s="120"/>
      <c r="T474" s="120"/>
      <c r="U474" s="120" t="s">
        <v>138</v>
      </c>
      <c r="V474" s="120">
        <v>0</v>
      </c>
      <c r="W474" s="120"/>
      <c r="X474" s="120"/>
      <c r="Y474" s="120"/>
      <c r="Z474" s="120"/>
      <c r="AA474" s="120"/>
      <c r="AB474" s="120"/>
      <c r="AC474" s="120"/>
      <c r="AD474" s="120"/>
      <c r="AE474" s="120"/>
      <c r="AF474" s="120"/>
      <c r="AG474" s="120"/>
      <c r="AH474" s="120"/>
      <c r="AI474" s="120"/>
      <c r="AJ474" s="120"/>
      <c r="AK474" s="120"/>
      <c r="AL474" s="120"/>
      <c r="AM474" s="120"/>
      <c r="AN474" s="120"/>
      <c r="AO474" s="120"/>
      <c r="AP474" s="120"/>
      <c r="AQ474" s="120"/>
      <c r="AR474" s="120"/>
      <c r="AS474" s="120"/>
      <c r="AT474" s="120"/>
      <c r="AU474" s="120"/>
      <c r="AV474" s="120"/>
      <c r="AW474" s="120"/>
      <c r="AX474" s="120"/>
    </row>
    <row r="475" spans="1:50" ht="22.5" outlineLevel="1">
      <c r="A475" s="121"/>
      <c r="B475" s="125"/>
      <c r="C475" s="155" t="s">
        <v>732</v>
      </c>
      <c r="D475" s="128"/>
      <c r="E475" s="131">
        <v>21.0244</v>
      </c>
      <c r="F475" s="134"/>
      <c r="G475" s="134"/>
      <c r="H475" s="134"/>
      <c r="I475" s="134"/>
      <c r="J475" s="134"/>
      <c r="K475" s="134"/>
      <c r="L475" s="120"/>
      <c r="M475" s="120"/>
      <c r="N475" s="120"/>
      <c r="O475" s="120"/>
      <c r="P475" s="120"/>
      <c r="Q475" s="120"/>
      <c r="R475" s="120"/>
      <c r="S475" s="120"/>
      <c r="T475" s="120"/>
      <c r="U475" s="120" t="s">
        <v>138</v>
      </c>
      <c r="V475" s="120">
        <v>0</v>
      </c>
      <c r="W475" s="120"/>
      <c r="X475" s="120"/>
      <c r="Y475" s="120"/>
      <c r="Z475" s="120"/>
      <c r="AA475" s="120"/>
      <c r="AB475" s="120"/>
      <c r="AC475" s="120"/>
      <c r="AD475" s="120"/>
      <c r="AE475" s="120"/>
      <c r="AF475" s="120"/>
      <c r="AG475" s="120"/>
      <c r="AH475" s="120"/>
      <c r="AI475" s="120"/>
      <c r="AJ475" s="120"/>
      <c r="AK475" s="120"/>
      <c r="AL475" s="120"/>
      <c r="AM475" s="120"/>
      <c r="AN475" s="120"/>
      <c r="AO475" s="120"/>
      <c r="AP475" s="120"/>
      <c r="AQ475" s="120"/>
      <c r="AR475" s="120"/>
      <c r="AS475" s="120"/>
      <c r="AT475" s="120"/>
      <c r="AU475" s="120"/>
      <c r="AV475" s="120"/>
      <c r="AW475" s="120"/>
      <c r="AX475" s="120"/>
    </row>
    <row r="476" spans="1:50" outlineLevel="1">
      <c r="A476" s="121">
        <v>247</v>
      </c>
      <c r="B476" s="125" t="s">
        <v>726</v>
      </c>
      <c r="C476" s="154" t="s">
        <v>733</v>
      </c>
      <c r="D476" s="127" t="s">
        <v>197</v>
      </c>
      <c r="E476" s="130">
        <v>50.659399999999998</v>
      </c>
      <c r="F476" s="133"/>
      <c r="G476" s="134">
        <f>ROUND(E476*F476,2)</f>
        <v>0</v>
      </c>
      <c r="H476" s="134">
        <v>0</v>
      </c>
      <c r="I476" s="134">
        <f>ROUND(E476*H476,5)</f>
        <v>0</v>
      </c>
      <c r="J476" s="134">
        <v>0</v>
      </c>
      <c r="K476" s="134">
        <f>ROUND(E476*J476,5)</f>
        <v>0</v>
      </c>
      <c r="L476" s="120"/>
      <c r="M476" s="120"/>
      <c r="N476" s="120"/>
      <c r="O476" s="120"/>
      <c r="P476" s="120"/>
      <c r="Q476" s="120"/>
      <c r="R476" s="120"/>
      <c r="S476" s="120"/>
      <c r="T476" s="120"/>
      <c r="U476" s="120" t="s">
        <v>136</v>
      </c>
      <c r="V476" s="120"/>
      <c r="W476" s="120"/>
      <c r="X476" s="120"/>
      <c r="Y476" s="120"/>
      <c r="Z476" s="120"/>
      <c r="AA476" s="120"/>
      <c r="AB476" s="120"/>
      <c r="AC476" s="120"/>
      <c r="AD476" s="120"/>
      <c r="AE476" s="120"/>
      <c r="AF476" s="120"/>
      <c r="AG476" s="120"/>
      <c r="AH476" s="120"/>
      <c r="AI476" s="120"/>
      <c r="AJ476" s="120"/>
      <c r="AK476" s="120"/>
      <c r="AL476" s="120"/>
      <c r="AM476" s="120"/>
      <c r="AN476" s="120"/>
      <c r="AO476" s="120"/>
      <c r="AP476" s="120"/>
      <c r="AQ476" s="120"/>
      <c r="AR476" s="120"/>
      <c r="AS476" s="120"/>
      <c r="AT476" s="120"/>
      <c r="AU476" s="120"/>
      <c r="AV476" s="120"/>
      <c r="AW476" s="120"/>
      <c r="AX476" s="120"/>
    </row>
    <row r="477" spans="1:50" outlineLevel="1">
      <c r="A477" s="121">
        <v>248</v>
      </c>
      <c r="B477" s="125" t="s">
        <v>734</v>
      </c>
      <c r="C477" s="154" t="s">
        <v>735</v>
      </c>
      <c r="D477" s="127" t="s">
        <v>173</v>
      </c>
      <c r="E477" s="130">
        <v>65.260000000000005</v>
      </c>
      <c r="F477" s="133"/>
      <c r="G477" s="134">
        <f>ROUND(E477*F477,2)</f>
        <v>0</v>
      </c>
      <c r="H477" s="134">
        <v>3.9899999999999996E-3</v>
      </c>
      <c r="I477" s="134">
        <f>ROUND(E477*H477,5)</f>
        <v>0.26039000000000001</v>
      </c>
      <c r="J477" s="134">
        <v>0</v>
      </c>
      <c r="K477" s="134">
        <f>ROUND(E477*J477,5)</f>
        <v>0</v>
      </c>
      <c r="L477" s="120"/>
      <c r="M477" s="120"/>
      <c r="N477" s="120"/>
      <c r="O477" s="120"/>
      <c r="P477" s="120"/>
      <c r="Q477" s="120"/>
      <c r="R477" s="120"/>
      <c r="S477" s="120"/>
      <c r="T477" s="120"/>
      <c r="U477" s="120" t="s">
        <v>136</v>
      </c>
      <c r="V477" s="120"/>
      <c r="W477" s="120"/>
      <c r="X477" s="120"/>
      <c r="Y477" s="120"/>
      <c r="Z477" s="120"/>
      <c r="AA477" s="120"/>
      <c r="AB477" s="120"/>
      <c r="AC477" s="120"/>
      <c r="AD477" s="120"/>
      <c r="AE477" s="120"/>
      <c r="AF477" s="120"/>
      <c r="AG477" s="120"/>
      <c r="AH477" s="120"/>
      <c r="AI477" s="120"/>
      <c r="AJ477" s="120"/>
      <c r="AK477" s="120"/>
      <c r="AL477" s="120"/>
      <c r="AM477" s="120"/>
      <c r="AN477" s="120"/>
      <c r="AO477" s="120"/>
      <c r="AP477" s="120"/>
      <c r="AQ477" s="120"/>
      <c r="AR477" s="120"/>
      <c r="AS477" s="120"/>
      <c r="AT477" s="120"/>
      <c r="AU477" s="120"/>
      <c r="AV477" s="120"/>
      <c r="AW477" s="120"/>
      <c r="AX477" s="120"/>
    </row>
    <row r="478" spans="1:50" outlineLevel="1">
      <c r="A478" s="121"/>
      <c r="B478" s="125"/>
      <c r="C478" s="155" t="s">
        <v>736</v>
      </c>
      <c r="D478" s="128"/>
      <c r="E478" s="131">
        <v>39.94</v>
      </c>
      <c r="F478" s="134"/>
      <c r="G478" s="134"/>
      <c r="H478" s="134"/>
      <c r="I478" s="134"/>
      <c r="J478" s="134"/>
      <c r="K478" s="134"/>
      <c r="L478" s="120"/>
      <c r="M478" s="120"/>
      <c r="N478" s="120"/>
      <c r="O478" s="120"/>
      <c r="P478" s="120"/>
      <c r="Q478" s="120"/>
      <c r="R478" s="120"/>
      <c r="S478" s="120"/>
      <c r="T478" s="120"/>
      <c r="U478" s="120" t="s">
        <v>138</v>
      </c>
      <c r="V478" s="120">
        <v>0</v>
      </c>
      <c r="W478" s="120"/>
      <c r="X478" s="120"/>
      <c r="Y478" s="120"/>
      <c r="Z478" s="120"/>
      <c r="AA478" s="120"/>
      <c r="AB478" s="120"/>
      <c r="AC478" s="120"/>
      <c r="AD478" s="120"/>
      <c r="AE478" s="120"/>
      <c r="AF478" s="120"/>
      <c r="AG478" s="120"/>
      <c r="AH478" s="120"/>
      <c r="AI478" s="120"/>
      <c r="AJ478" s="120"/>
      <c r="AK478" s="120"/>
      <c r="AL478" s="120"/>
      <c r="AM478" s="120"/>
      <c r="AN478" s="120"/>
      <c r="AO478" s="120"/>
      <c r="AP478" s="120"/>
      <c r="AQ478" s="120"/>
      <c r="AR478" s="120"/>
      <c r="AS478" s="120"/>
      <c r="AT478" s="120"/>
      <c r="AU478" s="120"/>
      <c r="AV478" s="120"/>
      <c r="AW478" s="120"/>
      <c r="AX478" s="120"/>
    </row>
    <row r="479" spans="1:50" outlineLevel="1">
      <c r="A479" s="121"/>
      <c r="B479" s="125"/>
      <c r="C479" s="155" t="s">
        <v>737</v>
      </c>
      <c r="D479" s="128"/>
      <c r="E479" s="131">
        <v>25.32</v>
      </c>
      <c r="F479" s="134"/>
      <c r="G479" s="134"/>
      <c r="H479" s="134"/>
      <c r="I479" s="134"/>
      <c r="J479" s="134"/>
      <c r="K479" s="134"/>
      <c r="L479" s="120"/>
      <c r="M479" s="120"/>
      <c r="N479" s="120"/>
      <c r="O479" s="120"/>
      <c r="P479" s="120"/>
      <c r="Q479" s="120"/>
      <c r="R479" s="120"/>
      <c r="S479" s="120"/>
      <c r="T479" s="120"/>
      <c r="U479" s="120" t="s">
        <v>138</v>
      </c>
      <c r="V479" s="120">
        <v>0</v>
      </c>
      <c r="W479" s="120"/>
      <c r="X479" s="120"/>
      <c r="Y479" s="120"/>
      <c r="Z479" s="120"/>
      <c r="AA479" s="120"/>
      <c r="AB479" s="120"/>
      <c r="AC479" s="120"/>
      <c r="AD479" s="120"/>
      <c r="AE479" s="120"/>
      <c r="AF479" s="120"/>
      <c r="AG479" s="120"/>
      <c r="AH479" s="120"/>
      <c r="AI479" s="120"/>
      <c r="AJ479" s="120"/>
      <c r="AK479" s="120"/>
      <c r="AL479" s="120"/>
      <c r="AM479" s="120"/>
      <c r="AN479" s="120"/>
      <c r="AO479" s="120"/>
      <c r="AP479" s="120"/>
      <c r="AQ479" s="120"/>
      <c r="AR479" s="120"/>
      <c r="AS479" s="120"/>
      <c r="AT479" s="120"/>
      <c r="AU479" s="120"/>
      <c r="AV479" s="120"/>
      <c r="AW479" s="120"/>
      <c r="AX479" s="120"/>
    </row>
    <row r="480" spans="1:50" ht="22.5" outlineLevel="1">
      <c r="A480" s="121">
        <v>249</v>
      </c>
      <c r="B480" s="125" t="s">
        <v>738</v>
      </c>
      <c r="C480" s="154" t="s">
        <v>739</v>
      </c>
      <c r="D480" s="127" t="s">
        <v>173</v>
      </c>
      <c r="E480" s="130">
        <v>83.786141999999998</v>
      </c>
      <c r="F480" s="133"/>
      <c r="G480" s="134">
        <f>ROUND(E480*F480,2)</f>
        <v>0</v>
      </c>
      <c r="H480" s="134">
        <v>1.9199999999999998E-2</v>
      </c>
      <c r="I480" s="134">
        <f>ROUND(E480*H480,5)</f>
        <v>1.60869</v>
      </c>
      <c r="J480" s="134">
        <v>0</v>
      </c>
      <c r="K480" s="134">
        <f>ROUND(E480*J480,5)</f>
        <v>0</v>
      </c>
      <c r="L480" s="120"/>
      <c r="M480" s="120"/>
      <c r="N480" s="120"/>
      <c r="O480" s="120"/>
      <c r="P480" s="120"/>
      <c r="Q480" s="120"/>
      <c r="R480" s="120"/>
      <c r="S480" s="120"/>
      <c r="T480" s="120"/>
      <c r="U480" s="120" t="s">
        <v>207</v>
      </c>
      <c r="V480" s="120"/>
      <c r="W480" s="120"/>
      <c r="X480" s="120"/>
      <c r="Y480" s="120"/>
      <c r="Z480" s="120"/>
      <c r="AA480" s="120"/>
      <c r="AB480" s="120"/>
      <c r="AC480" s="120"/>
      <c r="AD480" s="120"/>
      <c r="AE480" s="120"/>
      <c r="AF480" s="120"/>
      <c r="AG480" s="120"/>
      <c r="AH480" s="120"/>
      <c r="AI480" s="120"/>
      <c r="AJ480" s="120"/>
      <c r="AK480" s="120"/>
      <c r="AL480" s="120"/>
      <c r="AM480" s="120"/>
      <c r="AN480" s="120"/>
      <c r="AO480" s="120"/>
      <c r="AP480" s="120"/>
      <c r="AQ480" s="120"/>
      <c r="AR480" s="120"/>
      <c r="AS480" s="120"/>
      <c r="AT480" s="120"/>
      <c r="AU480" s="120"/>
      <c r="AV480" s="120"/>
      <c r="AW480" s="120"/>
      <c r="AX480" s="120"/>
    </row>
    <row r="481" spans="1:50" outlineLevel="1">
      <c r="A481" s="121"/>
      <c r="B481" s="125"/>
      <c r="C481" s="155" t="s">
        <v>740</v>
      </c>
      <c r="D481" s="128"/>
      <c r="E481" s="131">
        <v>83.786141999999998</v>
      </c>
      <c r="F481" s="134"/>
      <c r="G481" s="134"/>
      <c r="H481" s="134"/>
      <c r="I481" s="134"/>
      <c r="J481" s="134"/>
      <c r="K481" s="134"/>
      <c r="L481" s="120"/>
      <c r="M481" s="120"/>
      <c r="N481" s="120"/>
      <c r="O481" s="120"/>
      <c r="P481" s="120"/>
      <c r="Q481" s="120"/>
      <c r="R481" s="120"/>
      <c r="S481" s="120"/>
      <c r="T481" s="120"/>
      <c r="U481" s="120" t="s">
        <v>138</v>
      </c>
      <c r="V481" s="120">
        <v>0</v>
      </c>
      <c r="W481" s="120"/>
      <c r="X481" s="120"/>
      <c r="Y481" s="120"/>
      <c r="Z481" s="120"/>
      <c r="AA481" s="120"/>
      <c r="AB481" s="120"/>
      <c r="AC481" s="120"/>
      <c r="AD481" s="120"/>
      <c r="AE481" s="120"/>
      <c r="AF481" s="120"/>
      <c r="AG481" s="120"/>
      <c r="AH481" s="120"/>
      <c r="AI481" s="120"/>
      <c r="AJ481" s="120"/>
      <c r="AK481" s="120"/>
      <c r="AL481" s="120"/>
      <c r="AM481" s="120"/>
      <c r="AN481" s="120"/>
      <c r="AO481" s="120"/>
      <c r="AP481" s="120"/>
      <c r="AQ481" s="120"/>
      <c r="AR481" s="120"/>
      <c r="AS481" s="120"/>
      <c r="AT481" s="120"/>
      <c r="AU481" s="120"/>
      <c r="AV481" s="120"/>
      <c r="AW481" s="120"/>
      <c r="AX481" s="120"/>
    </row>
    <row r="482" spans="1:50" outlineLevel="1">
      <c r="A482" s="121">
        <v>250</v>
      </c>
      <c r="B482" s="125" t="s">
        <v>741</v>
      </c>
      <c r="C482" s="154" t="s">
        <v>742</v>
      </c>
      <c r="D482" s="127" t="s">
        <v>173</v>
      </c>
      <c r="E482" s="130">
        <v>8.73</v>
      </c>
      <c r="F482" s="133"/>
      <c r="G482" s="134">
        <f>ROUND(E482*F482,2)</f>
        <v>0</v>
      </c>
      <c r="H482" s="134">
        <v>0</v>
      </c>
      <c r="I482" s="134">
        <f>ROUND(E482*H482,5)</f>
        <v>0</v>
      </c>
      <c r="J482" s="134">
        <v>0</v>
      </c>
      <c r="K482" s="134">
        <f>ROUND(E482*J482,5)</f>
        <v>0</v>
      </c>
      <c r="L482" s="120"/>
      <c r="M482" s="120"/>
      <c r="N482" s="120"/>
      <c r="O482" s="120"/>
      <c r="P482" s="120"/>
      <c r="Q482" s="120"/>
      <c r="R482" s="120"/>
      <c r="S482" s="120"/>
      <c r="T482" s="120"/>
      <c r="U482" s="120" t="s">
        <v>136</v>
      </c>
      <c r="V482" s="120"/>
      <c r="W482" s="120"/>
      <c r="X482" s="120"/>
      <c r="Y482" s="120"/>
      <c r="Z482" s="120"/>
      <c r="AA482" s="120"/>
      <c r="AB482" s="120"/>
      <c r="AC482" s="120"/>
      <c r="AD482" s="120"/>
      <c r="AE482" s="120"/>
      <c r="AF482" s="120"/>
      <c r="AG482" s="120"/>
      <c r="AH482" s="120"/>
      <c r="AI482" s="120"/>
      <c r="AJ482" s="120"/>
      <c r="AK482" s="120"/>
      <c r="AL482" s="120"/>
      <c r="AM482" s="120"/>
      <c r="AN482" s="120"/>
      <c r="AO482" s="120"/>
      <c r="AP482" s="120"/>
      <c r="AQ482" s="120"/>
      <c r="AR482" s="120"/>
      <c r="AS482" s="120"/>
      <c r="AT482" s="120"/>
      <c r="AU482" s="120"/>
      <c r="AV482" s="120"/>
      <c r="AW482" s="120"/>
      <c r="AX482" s="120"/>
    </row>
    <row r="483" spans="1:50" outlineLevel="1">
      <c r="A483" s="121"/>
      <c r="B483" s="125"/>
      <c r="C483" s="155" t="s">
        <v>743</v>
      </c>
      <c r="D483" s="128"/>
      <c r="E483" s="131">
        <v>4.3600000000000003</v>
      </c>
      <c r="F483" s="134"/>
      <c r="G483" s="134"/>
      <c r="H483" s="134"/>
      <c r="I483" s="134"/>
      <c r="J483" s="134"/>
      <c r="K483" s="134"/>
      <c r="L483" s="120"/>
      <c r="M483" s="120"/>
      <c r="N483" s="120"/>
      <c r="O483" s="120"/>
      <c r="P483" s="120"/>
      <c r="Q483" s="120"/>
      <c r="R483" s="120"/>
      <c r="S483" s="120"/>
      <c r="T483" s="120"/>
      <c r="U483" s="120" t="s">
        <v>138</v>
      </c>
      <c r="V483" s="120">
        <v>0</v>
      </c>
      <c r="W483" s="120"/>
      <c r="X483" s="120"/>
      <c r="Y483" s="120"/>
      <c r="Z483" s="120"/>
      <c r="AA483" s="120"/>
      <c r="AB483" s="120"/>
      <c r="AC483" s="120"/>
      <c r="AD483" s="120"/>
      <c r="AE483" s="120"/>
      <c r="AF483" s="120"/>
      <c r="AG483" s="120"/>
      <c r="AH483" s="120"/>
      <c r="AI483" s="120"/>
      <c r="AJ483" s="120"/>
      <c r="AK483" s="120"/>
      <c r="AL483" s="120"/>
      <c r="AM483" s="120"/>
      <c r="AN483" s="120"/>
      <c r="AO483" s="120"/>
      <c r="AP483" s="120"/>
      <c r="AQ483" s="120"/>
      <c r="AR483" s="120"/>
      <c r="AS483" s="120"/>
      <c r="AT483" s="120"/>
      <c r="AU483" s="120"/>
      <c r="AV483" s="120"/>
      <c r="AW483" s="120"/>
      <c r="AX483" s="120"/>
    </row>
    <row r="484" spans="1:50" outlineLevel="1">
      <c r="A484" s="121"/>
      <c r="B484" s="125"/>
      <c r="C484" s="155" t="s">
        <v>744</v>
      </c>
      <c r="D484" s="128"/>
      <c r="E484" s="131">
        <v>4.37</v>
      </c>
      <c r="F484" s="134"/>
      <c r="G484" s="134"/>
      <c r="H484" s="134"/>
      <c r="I484" s="134"/>
      <c r="J484" s="134"/>
      <c r="K484" s="134"/>
      <c r="L484" s="120"/>
      <c r="M484" s="120"/>
      <c r="N484" s="120"/>
      <c r="O484" s="120"/>
      <c r="P484" s="120"/>
      <c r="Q484" s="120"/>
      <c r="R484" s="120"/>
      <c r="S484" s="120"/>
      <c r="T484" s="120"/>
      <c r="U484" s="120" t="s">
        <v>138</v>
      </c>
      <c r="V484" s="120">
        <v>0</v>
      </c>
      <c r="W484" s="120"/>
      <c r="X484" s="120"/>
      <c r="Y484" s="120"/>
      <c r="Z484" s="120"/>
      <c r="AA484" s="120"/>
      <c r="AB484" s="120"/>
      <c r="AC484" s="120"/>
      <c r="AD484" s="120"/>
      <c r="AE484" s="120"/>
      <c r="AF484" s="120"/>
      <c r="AG484" s="120"/>
      <c r="AH484" s="120"/>
      <c r="AI484" s="120"/>
      <c r="AJ484" s="120"/>
      <c r="AK484" s="120"/>
      <c r="AL484" s="120"/>
      <c r="AM484" s="120"/>
      <c r="AN484" s="120"/>
      <c r="AO484" s="120"/>
      <c r="AP484" s="120"/>
      <c r="AQ484" s="120"/>
      <c r="AR484" s="120"/>
      <c r="AS484" s="120"/>
      <c r="AT484" s="120"/>
      <c r="AU484" s="120"/>
      <c r="AV484" s="120"/>
      <c r="AW484" s="120"/>
      <c r="AX484" s="120"/>
    </row>
    <row r="485" spans="1:50" outlineLevel="1">
      <c r="A485" s="121">
        <v>251</v>
      </c>
      <c r="B485" s="125" t="s">
        <v>745</v>
      </c>
      <c r="C485" s="154" t="s">
        <v>746</v>
      </c>
      <c r="D485" s="127" t="s">
        <v>197</v>
      </c>
      <c r="E485" s="130">
        <v>69.234399999999994</v>
      </c>
      <c r="F485" s="133"/>
      <c r="G485" s="134">
        <f>ROUND(E485*F485,2)</f>
        <v>0</v>
      </c>
      <c r="H485" s="134">
        <v>4.0000000000000003E-5</v>
      </c>
      <c r="I485" s="134">
        <f>ROUND(E485*H485,5)</f>
        <v>2.7699999999999999E-3</v>
      </c>
      <c r="J485" s="134">
        <v>0</v>
      </c>
      <c r="K485" s="134">
        <f>ROUND(E485*J485,5)</f>
        <v>0</v>
      </c>
      <c r="L485" s="120"/>
      <c r="M485" s="120"/>
      <c r="N485" s="120"/>
      <c r="O485" s="120"/>
      <c r="P485" s="120"/>
      <c r="Q485" s="120"/>
      <c r="R485" s="120"/>
      <c r="S485" s="120"/>
      <c r="T485" s="120"/>
      <c r="U485" s="120" t="s">
        <v>136</v>
      </c>
      <c r="V485" s="120"/>
      <c r="W485" s="120"/>
      <c r="X485" s="120"/>
      <c r="Y485" s="120"/>
      <c r="Z485" s="120"/>
      <c r="AA485" s="120"/>
      <c r="AB485" s="120"/>
      <c r="AC485" s="120"/>
      <c r="AD485" s="120"/>
      <c r="AE485" s="120"/>
      <c r="AF485" s="120"/>
      <c r="AG485" s="120"/>
      <c r="AH485" s="120"/>
      <c r="AI485" s="120"/>
      <c r="AJ485" s="120"/>
      <c r="AK485" s="120"/>
      <c r="AL485" s="120"/>
      <c r="AM485" s="120"/>
      <c r="AN485" s="120"/>
      <c r="AO485" s="120"/>
      <c r="AP485" s="120"/>
      <c r="AQ485" s="120"/>
      <c r="AR485" s="120"/>
      <c r="AS485" s="120"/>
      <c r="AT485" s="120"/>
      <c r="AU485" s="120"/>
      <c r="AV485" s="120"/>
      <c r="AW485" s="120"/>
      <c r="AX485" s="120"/>
    </row>
    <row r="486" spans="1:50" outlineLevel="1">
      <c r="A486" s="121"/>
      <c r="B486" s="125"/>
      <c r="C486" s="155" t="s">
        <v>747</v>
      </c>
      <c r="D486" s="128"/>
      <c r="E486" s="131">
        <v>69.234399999999994</v>
      </c>
      <c r="F486" s="134"/>
      <c r="G486" s="134"/>
      <c r="H486" s="134"/>
      <c r="I486" s="134"/>
      <c r="J486" s="134"/>
      <c r="K486" s="134"/>
      <c r="L486" s="120"/>
      <c r="M486" s="120"/>
      <c r="N486" s="120"/>
      <c r="O486" s="120"/>
      <c r="P486" s="120"/>
      <c r="Q486" s="120"/>
      <c r="R486" s="120"/>
      <c r="S486" s="120"/>
      <c r="T486" s="120"/>
      <c r="U486" s="120" t="s">
        <v>138</v>
      </c>
      <c r="V486" s="120">
        <v>0</v>
      </c>
      <c r="W486" s="120"/>
      <c r="X486" s="120"/>
      <c r="Y486" s="120"/>
      <c r="Z486" s="120"/>
      <c r="AA486" s="120"/>
      <c r="AB486" s="120"/>
      <c r="AC486" s="120"/>
      <c r="AD486" s="120"/>
      <c r="AE486" s="120"/>
      <c r="AF486" s="120"/>
      <c r="AG486" s="120"/>
      <c r="AH486" s="120"/>
      <c r="AI486" s="120"/>
      <c r="AJ486" s="120"/>
      <c r="AK486" s="120"/>
      <c r="AL486" s="120"/>
      <c r="AM486" s="120"/>
      <c r="AN486" s="120"/>
      <c r="AO486" s="120"/>
      <c r="AP486" s="120"/>
      <c r="AQ486" s="120"/>
      <c r="AR486" s="120"/>
      <c r="AS486" s="120"/>
      <c r="AT486" s="120"/>
      <c r="AU486" s="120"/>
      <c r="AV486" s="120"/>
      <c r="AW486" s="120"/>
      <c r="AX486" s="120"/>
    </row>
    <row r="487" spans="1:50" outlineLevel="1">
      <c r="A487" s="121">
        <v>252</v>
      </c>
      <c r="B487" s="125" t="s">
        <v>748</v>
      </c>
      <c r="C487" s="154" t="s">
        <v>749</v>
      </c>
      <c r="D487" s="127" t="s">
        <v>255</v>
      </c>
      <c r="E487" s="130">
        <v>1.97</v>
      </c>
      <c r="F487" s="133"/>
      <c r="G487" s="134">
        <f>ROUND(E487*F487,2)</f>
        <v>0</v>
      </c>
      <c r="H487" s="134">
        <v>0</v>
      </c>
      <c r="I487" s="134">
        <f>ROUND(E487*H487,5)</f>
        <v>0</v>
      </c>
      <c r="J487" s="134">
        <v>0</v>
      </c>
      <c r="K487" s="134">
        <f>ROUND(E487*J487,5)</f>
        <v>0</v>
      </c>
      <c r="L487" s="120"/>
      <c r="M487" s="120"/>
      <c r="N487" s="120"/>
      <c r="O487" s="120"/>
      <c r="P487" s="120"/>
      <c r="Q487" s="120"/>
      <c r="R487" s="120"/>
      <c r="S487" s="120"/>
      <c r="T487" s="120"/>
      <c r="U487" s="120" t="s">
        <v>136</v>
      </c>
      <c r="V487" s="120"/>
      <c r="W487" s="120"/>
      <c r="X487" s="120"/>
      <c r="Y487" s="120"/>
      <c r="Z487" s="120"/>
      <c r="AA487" s="120"/>
      <c r="AB487" s="120"/>
      <c r="AC487" s="120"/>
      <c r="AD487" s="120"/>
      <c r="AE487" s="120"/>
      <c r="AF487" s="120"/>
      <c r="AG487" s="120"/>
      <c r="AH487" s="120"/>
      <c r="AI487" s="120"/>
      <c r="AJ487" s="120"/>
      <c r="AK487" s="120"/>
      <c r="AL487" s="120"/>
      <c r="AM487" s="120"/>
      <c r="AN487" s="120"/>
      <c r="AO487" s="120"/>
      <c r="AP487" s="120"/>
      <c r="AQ487" s="120"/>
      <c r="AR487" s="120"/>
      <c r="AS487" s="120"/>
      <c r="AT487" s="120"/>
      <c r="AU487" s="120"/>
      <c r="AV487" s="120"/>
      <c r="AW487" s="120"/>
      <c r="AX487" s="120"/>
    </row>
    <row r="488" spans="1:50">
      <c r="A488" s="122" t="s">
        <v>131</v>
      </c>
      <c r="B488" s="126" t="s">
        <v>101</v>
      </c>
      <c r="C488" s="156" t="s">
        <v>102</v>
      </c>
      <c r="D488" s="129"/>
      <c r="E488" s="132"/>
      <c r="F488" s="135"/>
      <c r="G488" s="135">
        <f>SUM(G489:G496)</f>
        <v>0</v>
      </c>
      <c r="H488" s="135"/>
      <c r="I488" s="135">
        <f>SUM(I489:I496)</f>
        <v>0.51505000000000001</v>
      </c>
      <c r="J488" s="135"/>
      <c r="K488" s="135">
        <f>SUM(K489:K496)</f>
        <v>0</v>
      </c>
      <c r="U488" t="s">
        <v>132</v>
      </c>
    </row>
    <row r="489" spans="1:50" outlineLevel="1">
      <c r="A489" s="121">
        <v>253</v>
      </c>
      <c r="B489" s="125" t="s">
        <v>750</v>
      </c>
      <c r="C489" s="154" t="s">
        <v>751</v>
      </c>
      <c r="D489" s="127" t="s">
        <v>173</v>
      </c>
      <c r="E489" s="130">
        <v>245.477</v>
      </c>
      <c r="F489" s="133"/>
      <c r="G489" s="134">
        <f>ROUND(E489*F489,2)</f>
        <v>0</v>
      </c>
      <c r="H489" s="134">
        <v>1.47E-3</v>
      </c>
      <c r="I489" s="134">
        <f>ROUND(E489*H489,5)</f>
        <v>0.36085</v>
      </c>
      <c r="J489" s="134">
        <v>0</v>
      </c>
      <c r="K489" s="134">
        <f>ROUND(E489*J489,5)</f>
        <v>0</v>
      </c>
      <c r="L489" s="120"/>
      <c r="M489" s="120"/>
      <c r="N489" s="120"/>
      <c r="O489" s="120"/>
      <c r="P489" s="120"/>
      <c r="Q489" s="120"/>
      <c r="R489" s="120"/>
      <c r="S489" s="120"/>
      <c r="T489" s="120"/>
      <c r="U489" s="120" t="s">
        <v>136</v>
      </c>
      <c r="V489" s="120"/>
      <c r="W489" s="120"/>
      <c r="X489" s="120"/>
      <c r="Y489" s="120"/>
      <c r="Z489" s="120"/>
      <c r="AA489" s="120"/>
      <c r="AB489" s="120"/>
      <c r="AC489" s="120"/>
      <c r="AD489" s="120"/>
      <c r="AE489" s="120"/>
      <c r="AF489" s="120"/>
      <c r="AG489" s="120"/>
      <c r="AH489" s="120"/>
      <c r="AI489" s="120"/>
      <c r="AJ489" s="120"/>
      <c r="AK489" s="120"/>
      <c r="AL489" s="120"/>
      <c r="AM489" s="120"/>
      <c r="AN489" s="120"/>
      <c r="AO489" s="120"/>
      <c r="AP489" s="120"/>
      <c r="AQ489" s="120"/>
      <c r="AR489" s="120"/>
      <c r="AS489" s="120"/>
      <c r="AT489" s="120"/>
      <c r="AU489" s="120"/>
      <c r="AV489" s="120"/>
      <c r="AW489" s="120"/>
      <c r="AX489" s="120"/>
    </row>
    <row r="490" spans="1:50" outlineLevel="1">
      <c r="A490" s="121"/>
      <c r="B490" s="125"/>
      <c r="C490" s="155" t="s">
        <v>752</v>
      </c>
      <c r="D490" s="128"/>
      <c r="E490" s="131">
        <v>56.97</v>
      </c>
      <c r="F490" s="134"/>
      <c r="G490" s="134"/>
      <c r="H490" s="134"/>
      <c r="I490" s="134"/>
      <c r="J490" s="134"/>
      <c r="K490" s="134"/>
      <c r="L490" s="120"/>
      <c r="M490" s="120"/>
      <c r="N490" s="120"/>
      <c r="O490" s="120"/>
      <c r="P490" s="120"/>
      <c r="Q490" s="120"/>
      <c r="R490" s="120"/>
      <c r="S490" s="120"/>
      <c r="T490" s="120"/>
      <c r="U490" s="120" t="s">
        <v>138</v>
      </c>
      <c r="V490" s="120">
        <v>0</v>
      </c>
      <c r="W490" s="120"/>
      <c r="X490" s="120"/>
      <c r="Y490" s="120"/>
      <c r="Z490" s="120"/>
      <c r="AA490" s="120"/>
      <c r="AB490" s="120"/>
      <c r="AC490" s="120"/>
      <c r="AD490" s="120"/>
      <c r="AE490" s="120"/>
      <c r="AF490" s="120"/>
      <c r="AG490" s="120"/>
      <c r="AH490" s="120"/>
      <c r="AI490" s="120"/>
      <c r="AJ490" s="120"/>
      <c r="AK490" s="120"/>
      <c r="AL490" s="120"/>
      <c r="AM490" s="120"/>
      <c r="AN490" s="120"/>
      <c r="AO490" s="120"/>
      <c r="AP490" s="120"/>
      <c r="AQ490" s="120"/>
      <c r="AR490" s="120"/>
      <c r="AS490" s="120"/>
      <c r="AT490" s="120"/>
      <c r="AU490" s="120"/>
      <c r="AV490" s="120"/>
      <c r="AW490" s="120"/>
      <c r="AX490" s="120"/>
    </row>
    <row r="491" spans="1:50" outlineLevel="1">
      <c r="A491" s="121"/>
      <c r="B491" s="125"/>
      <c r="C491" s="155" t="s">
        <v>753</v>
      </c>
      <c r="D491" s="128"/>
      <c r="E491" s="131">
        <v>170.84</v>
      </c>
      <c r="F491" s="134"/>
      <c r="G491" s="134"/>
      <c r="H491" s="134"/>
      <c r="I491" s="134"/>
      <c r="J491" s="134"/>
      <c r="K491" s="134"/>
      <c r="L491" s="120"/>
      <c r="M491" s="120"/>
      <c r="N491" s="120"/>
      <c r="O491" s="120"/>
      <c r="P491" s="120"/>
      <c r="Q491" s="120"/>
      <c r="R491" s="120"/>
      <c r="S491" s="120"/>
      <c r="T491" s="120"/>
      <c r="U491" s="120" t="s">
        <v>138</v>
      </c>
      <c r="V491" s="120">
        <v>0</v>
      </c>
      <c r="W491" s="120"/>
      <c r="X491" s="120"/>
      <c r="Y491" s="120"/>
      <c r="Z491" s="120"/>
      <c r="AA491" s="120"/>
      <c r="AB491" s="120"/>
      <c r="AC491" s="120"/>
      <c r="AD491" s="120"/>
      <c r="AE491" s="120"/>
      <c r="AF491" s="120"/>
      <c r="AG491" s="120"/>
      <c r="AH491" s="120"/>
      <c r="AI491" s="120"/>
      <c r="AJ491" s="120"/>
      <c r="AK491" s="120"/>
      <c r="AL491" s="120"/>
      <c r="AM491" s="120"/>
      <c r="AN491" s="120"/>
      <c r="AO491" s="120"/>
      <c r="AP491" s="120"/>
      <c r="AQ491" s="120"/>
      <c r="AR491" s="120"/>
      <c r="AS491" s="120"/>
      <c r="AT491" s="120"/>
      <c r="AU491" s="120"/>
      <c r="AV491" s="120"/>
      <c r="AW491" s="120"/>
      <c r="AX491" s="120"/>
    </row>
    <row r="492" spans="1:50" outlineLevel="1">
      <c r="A492" s="121"/>
      <c r="B492" s="125"/>
      <c r="C492" s="155" t="s">
        <v>754</v>
      </c>
      <c r="D492" s="128"/>
      <c r="E492" s="131">
        <v>8.8335000000000008</v>
      </c>
      <c r="F492" s="134"/>
      <c r="G492" s="134"/>
      <c r="H492" s="134"/>
      <c r="I492" s="134"/>
      <c r="J492" s="134"/>
      <c r="K492" s="134"/>
      <c r="L492" s="120"/>
      <c r="M492" s="120"/>
      <c r="N492" s="120"/>
      <c r="O492" s="120"/>
      <c r="P492" s="120"/>
      <c r="Q492" s="120"/>
      <c r="R492" s="120"/>
      <c r="S492" s="120"/>
      <c r="T492" s="120"/>
      <c r="U492" s="120" t="s">
        <v>138</v>
      </c>
      <c r="V492" s="120">
        <v>0</v>
      </c>
      <c r="W492" s="120"/>
      <c r="X492" s="120"/>
      <c r="Y492" s="120"/>
      <c r="Z492" s="120"/>
      <c r="AA492" s="120"/>
      <c r="AB492" s="120"/>
      <c r="AC492" s="120"/>
      <c r="AD492" s="120"/>
      <c r="AE492" s="120"/>
      <c r="AF492" s="120"/>
      <c r="AG492" s="120"/>
      <c r="AH492" s="120"/>
      <c r="AI492" s="120"/>
      <c r="AJ492" s="120"/>
      <c r="AK492" s="120"/>
      <c r="AL492" s="120"/>
      <c r="AM492" s="120"/>
      <c r="AN492" s="120"/>
      <c r="AO492" s="120"/>
      <c r="AP492" s="120"/>
      <c r="AQ492" s="120"/>
      <c r="AR492" s="120"/>
      <c r="AS492" s="120"/>
      <c r="AT492" s="120"/>
      <c r="AU492" s="120"/>
      <c r="AV492" s="120"/>
      <c r="AW492" s="120"/>
      <c r="AX492" s="120"/>
    </row>
    <row r="493" spans="1:50" outlineLevel="1">
      <c r="A493" s="121"/>
      <c r="B493" s="125"/>
      <c r="C493" s="155" t="s">
        <v>755</v>
      </c>
      <c r="D493" s="128"/>
      <c r="E493" s="131">
        <v>8.8335000000000008</v>
      </c>
      <c r="F493" s="134"/>
      <c r="G493" s="134"/>
      <c r="H493" s="134"/>
      <c r="I493" s="134"/>
      <c r="J493" s="134"/>
      <c r="K493" s="134"/>
      <c r="L493" s="120"/>
      <c r="M493" s="120"/>
      <c r="N493" s="120"/>
      <c r="O493" s="120"/>
      <c r="P493" s="120"/>
      <c r="Q493" s="120"/>
      <c r="R493" s="120"/>
      <c r="S493" s="120"/>
      <c r="T493" s="120"/>
      <c r="U493" s="120" t="s">
        <v>138</v>
      </c>
      <c r="V493" s="120">
        <v>0</v>
      </c>
      <c r="W493" s="120"/>
      <c r="X493" s="120"/>
      <c r="Y493" s="120"/>
      <c r="Z493" s="120"/>
      <c r="AA493" s="120"/>
      <c r="AB493" s="120"/>
      <c r="AC493" s="120"/>
      <c r="AD493" s="120"/>
      <c r="AE493" s="120"/>
      <c r="AF493" s="120"/>
      <c r="AG493" s="120"/>
      <c r="AH493" s="120"/>
      <c r="AI493" s="120"/>
      <c r="AJ493" s="120"/>
      <c r="AK493" s="120"/>
      <c r="AL493" s="120"/>
      <c r="AM493" s="120"/>
      <c r="AN493" s="120"/>
      <c r="AO493" s="120"/>
      <c r="AP493" s="120"/>
      <c r="AQ493" s="120"/>
      <c r="AR493" s="120"/>
      <c r="AS493" s="120"/>
      <c r="AT493" s="120"/>
      <c r="AU493" s="120"/>
      <c r="AV493" s="120"/>
      <c r="AW493" s="120"/>
      <c r="AX493" s="120"/>
    </row>
    <row r="494" spans="1:50" outlineLevel="1">
      <c r="A494" s="121">
        <v>254</v>
      </c>
      <c r="B494" s="125" t="s">
        <v>756</v>
      </c>
      <c r="C494" s="154" t="s">
        <v>757</v>
      </c>
      <c r="D494" s="127" t="s">
        <v>173</v>
      </c>
      <c r="E494" s="130">
        <v>104.9</v>
      </c>
      <c r="F494" s="133"/>
      <c r="G494" s="134">
        <f>ROUND(E494*F494,2)</f>
        <v>0</v>
      </c>
      <c r="H494" s="134">
        <v>1.47E-3</v>
      </c>
      <c r="I494" s="134">
        <f>ROUND(E494*H494,5)</f>
        <v>0.1542</v>
      </c>
      <c r="J494" s="134">
        <v>0</v>
      </c>
      <c r="K494" s="134">
        <f>ROUND(E494*J494,5)</f>
        <v>0</v>
      </c>
      <c r="L494" s="120"/>
      <c r="M494" s="120"/>
      <c r="N494" s="120"/>
      <c r="O494" s="120"/>
      <c r="P494" s="120"/>
      <c r="Q494" s="120"/>
      <c r="R494" s="120"/>
      <c r="S494" s="120"/>
      <c r="T494" s="120"/>
      <c r="U494" s="120" t="s">
        <v>136</v>
      </c>
      <c r="V494" s="120"/>
      <c r="W494" s="120"/>
      <c r="X494" s="120"/>
      <c r="Y494" s="120"/>
      <c r="Z494" s="120"/>
      <c r="AA494" s="120"/>
      <c r="AB494" s="120"/>
      <c r="AC494" s="120"/>
      <c r="AD494" s="120"/>
      <c r="AE494" s="120"/>
      <c r="AF494" s="120"/>
      <c r="AG494" s="120"/>
      <c r="AH494" s="120"/>
      <c r="AI494" s="120"/>
      <c r="AJ494" s="120"/>
      <c r="AK494" s="120"/>
      <c r="AL494" s="120"/>
      <c r="AM494" s="120"/>
      <c r="AN494" s="120"/>
      <c r="AO494" s="120"/>
      <c r="AP494" s="120"/>
      <c r="AQ494" s="120"/>
      <c r="AR494" s="120"/>
      <c r="AS494" s="120"/>
      <c r="AT494" s="120"/>
      <c r="AU494" s="120"/>
      <c r="AV494" s="120"/>
      <c r="AW494" s="120"/>
      <c r="AX494" s="120"/>
    </row>
    <row r="495" spans="1:50" outlineLevel="1">
      <c r="A495" s="121"/>
      <c r="B495" s="125"/>
      <c r="C495" s="155" t="s">
        <v>758</v>
      </c>
      <c r="D495" s="128"/>
      <c r="E495" s="131">
        <v>104.9</v>
      </c>
      <c r="F495" s="134"/>
      <c r="G495" s="134"/>
      <c r="H495" s="134"/>
      <c r="I495" s="134"/>
      <c r="J495" s="134"/>
      <c r="K495" s="134"/>
      <c r="L495" s="120"/>
      <c r="M495" s="120"/>
      <c r="N495" s="120"/>
      <c r="O495" s="120"/>
      <c r="P495" s="120"/>
      <c r="Q495" s="120"/>
      <c r="R495" s="120"/>
      <c r="S495" s="120"/>
      <c r="T495" s="120"/>
      <c r="U495" s="120" t="s">
        <v>138</v>
      </c>
      <c r="V495" s="120">
        <v>0</v>
      </c>
      <c r="W495" s="120"/>
      <c r="X495" s="120"/>
      <c r="Y495" s="120"/>
      <c r="Z495" s="120"/>
      <c r="AA495" s="120"/>
      <c r="AB495" s="120"/>
      <c r="AC495" s="120"/>
      <c r="AD495" s="120"/>
      <c r="AE495" s="120"/>
      <c r="AF495" s="120"/>
      <c r="AG495" s="120"/>
      <c r="AH495" s="120"/>
      <c r="AI495" s="120"/>
      <c r="AJ495" s="120"/>
      <c r="AK495" s="120"/>
      <c r="AL495" s="120"/>
      <c r="AM495" s="120"/>
      <c r="AN495" s="120"/>
      <c r="AO495" s="120"/>
      <c r="AP495" s="120"/>
      <c r="AQ495" s="120"/>
      <c r="AR495" s="120"/>
      <c r="AS495" s="120"/>
      <c r="AT495" s="120"/>
      <c r="AU495" s="120"/>
      <c r="AV495" s="120"/>
      <c r="AW495" s="120"/>
      <c r="AX495" s="120"/>
    </row>
    <row r="496" spans="1:50" outlineLevel="1">
      <c r="A496" s="121">
        <v>255</v>
      </c>
      <c r="B496" s="125" t="s">
        <v>759</v>
      </c>
      <c r="C496" s="154" t="s">
        <v>760</v>
      </c>
      <c r="D496" s="127" t="s">
        <v>255</v>
      </c>
      <c r="E496" s="130">
        <v>0.51500000000000001</v>
      </c>
      <c r="F496" s="133"/>
      <c r="G496" s="134">
        <f>ROUND(E496*F496,2)</f>
        <v>0</v>
      </c>
      <c r="H496" s="134">
        <v>0</v>
      </c>
      <c r="I496" s="134">
        <f>ROUND(E496*H496,5)</f>
        <v>0</v>
      </c>
      <c r="J496" s="134">
        <v>0</v>
      </c>
      <c r="K496" s="134">
        <f>ROUND(E496*J496,5)</f>
        <v>0</v>
      </c>
      <c r="L496" s="120"/>
      <c r="M496" s="120"/>
      <c r="N496" s="120"/>
      <c r="O496" s="120"/>
      <c r="P496" s="120"/>
      <c r="Q496" s="120"/>
      <c r="R496" s="120"/>
      <c r="S496" s="120"/>
      <c r="T496" s="120"/>
      <c r="U496" s="120" t="s">
        <v>136</v>
      </c>
      <c r="V496" s="120"/>
      <c r="W496" s="120"/>
      <c r="X496" s="120"/>
      <c r="Y496" s="120"/>
      <c r="Z496" s="120"/>
      <c r="AA496" s="120"/>
      <c r="AB496" s="120"/>
      <c r="AC496" s="120"/>
      <c r="AD496" s="120"/>
      <c r="AE496" s="120"/>
      <c r="AF496" s="120"/>
      <c r="AG496" s="120"/>
      <c r="AH496" s="120"/>
      <c r="AI496" s="120"/>
      <c r="AJ496" s="120"/>
      <c r="AK496" s="120"/>
      <c r="AL496" s="120"/>
      <c r="AM496" s="120"/>
      <c r="AN496" s="120"/>
      <c r="AO496" s="120"/>
      <c r="AP496" s="120"/>
      <c r="AQ496" s="120"/>
      <c r="AR496" s="120"/>
      <c r="AS496" s="120"/>
      <c r="AT496" s="120"/>
      <c r="AU496" s="120"/>
      <c r="AV496" s="120"/>
      <c r="AW496" s="120"/>
      <c r="AX496" s="120"/>
    </row>
    <row r="497" spans="1:50">
      <c r="A497" s="122" t="s">
        <v>131</v>
      </c>
      <c r="B497" s="126" t="s">
        <v>103</v>
      </c>
      <c r="C497" s="156" t="s">
        <v>104</v>
      </c>
      <c r="D497" s="129"/>
      <c r="E497" s="132"/>
      <c r="F497" s="135"/>
      <c r="G497" s="135">
        <f>SUM(G498:G507)</f>
        <v>0</v>
      </c>
      <c r="H497" s="135"/>
      <c r="I497" s="135">
        <f>SUM(I498:I507)</f>
        <v>0.61194999999999999</v>
      </c>
      <c r="J497" s="135"/>
      <c r="K497" s="135">
        <f>SUM(K498:K507)</f>
        <v>0</v>
      </c>
      <c r="U497" t="s">
        <v>132</v>
      </c>
    </row>
    <row r="498" spans="1:50" outlineLevel="1">
      <c r="A498" s="121">
        <v>256</v>
      </c>
      <c r="B498" s="125" t="s">
        <v>761</v>
      </c>
      <c r="C498" s="154" t="s">
        <v>762</v>
      </c>
      <c r="D498" s="127" t="s">
        <v>173</v>
      </c>
      <c r="E498" s="130">
        <v>25.612500000000001</v>
      </c>
      <c r="F498" s="133"/>
      <c r="G498" s="134">
        <f>ROUND(E498*F498,2)</f>
        <v>0</v>
      </c>
      <c r="H498" s="134">
        <v>2.1000000000000001E-4</v>
      </c>
      <c r="I498" s="134">
        <f>ROUND(E498*H498,5)</f>
        <v>5.3800000000000002E-3</v>
      </c>
      <c r="J498" s="134">
        <v>0</v>
      </c>
      <c r="K498" s="134">
        <f>ROUND(E498*J498,5)</f>
        <v>0</v>
      </c>
      <c r="L498" s="120"/>
      <c r="M498" s="120"/>
      <c r="N498" s="120"/>
      <c r="O498" s="120"/>
      <c r="P498" s="120"/>
      <c r="Q498" s="120"/>
      <c r="R498" s="120"/>
      <c r="S498" s="120"/>
      <c r="T498" s="120"/>
      <c r="U498" s="120" t="s">
        <v>136</v>
      </c>
      <c r="V498" s="120"/>
      <c r="W498" s="120"/>
      <c r="X498" s="120"/>
      <c r="Y498" s="120"/>
      <c r="Z498" s="120"/>
      <c r="AA498" s="120"/>
      <c r="AB498" s="120"/>
      <c r="AC498" s="120"/>
      <c r="AD498" s="120"/>
      <c r="AE498" s="120"/>
      <c r="AF498" s="120"/>
      <c r="AG498" s="120"/>
      <c r="AH498" s="120"/>
      <c r="AI498" s="120"/>
      <c r="AJ498" s="120"/>
      <c r="AK498" s="120"/>
      <c r="AL498" s="120"/>
      <c r="AM498" s="120"/>
      <c r="AN498" s="120"/>
      <c r="AO498" s="120"/>
      <c r="AP498" s="120"/>
      <c r="AQ498" s="120"/>
      <c r="AR498" s="120"/>
      <c r="AS498" s="120"/>
      <c r="AT498" s="120"/>
      <c r="AU498" s="120"/>
      <c r="AV498" s="120"/>
      <c r="AW498" s="120"/>
      <c r="AX498" s="120"/>
    </row>
    <row r="499" spans="1:50" outlineLevel="1">
      <c r="A499" s="121"/>
      <c r="B499" s="125"/>
      <c r="C499" s="155" t="s">
        <v>377</v>
      </c>
      <c r="D499" s="128"/>
      <c r="E499" s="131">
        <v>14.737500000000001</v>
      </c>
      <c r="F499" s="134"/>
      <c r="G499" s="134"/>
      <c r="H499" s="134"/>
      <c r="I499" s="134"/>
      <c r="J499" s="134"/>
      <c r="K499" s="134"/>
      <c r="L499" s="120"/>
      <c r="M499" s="120"/>
      <c r="N499" s="120"/>
      <c r="O499" s="120"/>
      <c r="P499" s="120"/>
      <c r="Q499" s="120"/>
      <c r="R499" s="120"/>
      <c r="S499" s="120"/>
      <c r="T499" s="120"/>
      <c r="U499" s="120" t="s">
        <v>138</v>
      </c>
      <c r="V499" s="120">
        <v>0</v>
      </c>
      <c r="W499" s="120"/>
      <c r="X499" s="120"/>
      <c r="Y499" s="120"/>
      <c r="Z499" s="120"/>
      <c r="AA499" s="120"/>
      <c r="AB499" s="120"/>
      <c r="AC499" s="120"/>
      <c r="AD499" s="120"/>
      <c r="AE499" s="120"/>
      <c r="AF499" s="120"/>
      <c r="AG499" s="120"/>
      <c r="AH499" s="120"/>
      <c r="AI499" s="120"/>
      <c r="AJ499" s="120"/>
      <c r="AK499" s="120"/>
      <c r="AL499" s="120"/>
      <c r="AM499" s="120"/>
      <c r="AN499" s="120"/>
      <c r="AO499" s="120"/>
      <c r="AP499" s="120"/>
      <c r="AQ499" s="120"/>
      <c r="AR499" s="120"/>
      <c r="AS499" s="120"/>
      <c r="AT499" s="120"/>
      <c r="AU499" s="120"/>
      <c r="AV499" s="120"/>
      <c r="AW499" s="120"/>
      <c r="AX499" s="120"/>
    </row>
    <row r="500" spans="1:50" outlineLevel="1">
      <c r="A500" s="121"/>
      <c r="B500" s="125"/>
      <c r="C500" s="155" t="s">
        <v>378</v>
      </c>
      <c r="D500" s="128"/>
      <c r="E500" s="131">
        <v>10.875</v>
      </c>
      <c r="F500" s="134"/>
      <c r="G500" s="134"/>
      <c r="H500" s="134"/>
      <c r="I500" s="134"/>
      <c r="J500" s="134"/>
      <c r="K500" s="134"/>
      <c r="L500" s="120"/>
      <c r="M500" s="120"/>
      <c r="N500" s="120"/>
      <c r="O500" s="120"/>
      <c r="P500" s="120"/>
      <c r="Q500" s="120"/>
      <c r="R500" s="120"/>
      <c r="S500" s="120"/>
      <c r="T500" s="120"/>
      <c r="U500" s="120" t="s">
        <v>138</v>
      </c>
      <c r="V500" s="120">
        <v>0</v>
      </c>
      <c r="W500" s="120"/>
      <c r="X500" s="120"/>
      <c r="Y500" s="120"/>
      <c r="Z500" s="120"/>
      <c r="AA500" s="120"/>
      <c r="AB500" s="120"/>
      <c r="AC500" s="120"/>
      <c r="AD500" s="120"/>
      <c r="AE500" s="120"/>
      <c r="AF500" s="120"/>
      <c r="AG500" s="120"/>
      <c r="AH500" s="120"/>
      <c r="AI500" s="120"/>
      <c r="AJ500" s="120"/>
      <c r="AK500" s="120"/>
      <c r="AL500" s="120"/>
      <c r="AM500" s="120"/>
      <c r="AN500" s="120"/>
      <c r="AO500" s="120"/>
      <c r="AP500" s="120"/>
      <c r="AQ500" s="120"/>
      <c r="AR500" s="120"/>
      <c r="AS500" s="120"/>
      <c r="AT500" s="120"/>
      <c r="AU500" s="120"/>
      <c r="AV500" s="120"/>
      <c r="AW500" s="120"/>
      <c r="AX500" s="120"/>
    </row>
    <row r="501" spans="1:50" outlineLevel="1">
      <c r="A501" s="121">
        <v>257</v>
      </c>
      <c r="B501" s="125" t="s">
        <v>763</v>
      </c>
      <c r="C501" s="154" t="s">
        <v>764</v>
      </c>
      <c r="D501" s="127" t="s">
        <v>173</v>
      </c>
      <c r="E501" s="130">
        <v>25.612500000000001</v>
      </c>
      <c r="F501" s="133"/>
      <c r="G501" s="134">
        <f>ROUND(E501*F501,2)</f>
        <v>0</v>
      </c>
      <c r="H501" s="134">
        <v>3.81E-3</v>
      </c>
      <c r="I501" s="134">
        <f>ROUND(E501*H501,5)</f>
        <v>9.758E-2</v>
      </c>
      <c r="J501" s="134">
        <v>0</v>
      </c>
      <c r="K501" s="134">
        <f>ROUND(E501*J501,5)</f>
        <v>0</v>
      </c>
      <c r="L501" s="120"/>
      <c r="M501" s="120"/>
      <c r="N501" s="120"/>
      <c r="O501" s="120"/>
      <c r="P501" s="120"/>
      <c r="Q501" s="120"/>
      <c r="R501" s="120"/>
      <c r="S501" s="120"/>
      <c r="T501" s="120"/>
      <c r="U501" s="120" t="s">
        <v>136</v>
      </c>
      <c r="V501" s="120"/>
      <c r="W501" s="120"/>
      <c r="X501" s="120"/>
      <c r="Y501" s="120"/>
      <c r="Z501" s="120"/>
      <c r="AA501" s="120"/>
      <c r="AB501" s="120"/>
      <c r="AC501" s="120"/>
      <c r="AD501" s="120"/>
      <c r="AE501" s="120"/>
      <c r="AF501" s="120"/>
      <c r="AG501" s="120"/>
      <c r="AH501" s="120"/>
      <c r="AI501" s="120"/>
      <c r="AJ501" s="120"/>
      <c r="AK501" s="120"/>
      <c r="AL501" s="120"/>
      <c r="AM501" s="120"/>
      <c r="AN501" s="120"/>
      <c r="AO501" s="120"/>
      <c r="AP501" s="120"/>
      <c r="AQ501" s="120"/>
      <c r="AR501" s="120"/>
      <c r="AS501" s="120"/>
      <c r="AT501" s="120"/>
      <c r="AU501" s="120"/>
      <c r="AV501" s="120"/>
      <c r="AW501" s="120"/>
      <c r="AX501" s="120"/>
    </row>
    <row r="502" spans="1:50" outlineLevel="1">
      <c r="A502" s="121">
        <v>258</v>
      </c>
      <c r="B502" s="125" t="s">
        <v>765</v>
      </c>
      <c r="C502" s="154" t="s">
        <v>766</v>
      </c>
      <c r="D502" s="127" t="s">
        <v>173</v>
      </c>
      <c r="E502" s="130">
        <v>28.173749999999998</v>
      </c>
      <c r="F502" s="133"/>
      <c r="G502" s="134">
        <f>ROUND(E502*F502,2)</f>
        <v>0</v>
      </c>
      <c r="H502" s="134">
        <v>1.7999999999999999E-2</v>
      </c>
      <c r="I502" s="134">
        <f>ROUND(E502*H502,5)</f>
        <v>0.50712999999999997</v>
      </c>
      <c r="J502" s="134">
        <v>0</v>
      </c>
      <c r="K502" s="134">
        <f>ROUND(E502*J502,5)</f>
        <v>0</v>
      </c>
      <c r="L502" s="120"/>
      <c r="M502" s="120"/>
      <c r="N502" s="120"/>
      <c r="O502" s="120"/>
      <c r="P502" s="120"/>
      <c r="Q502" s="120"/>
      <c r="R502" s="120"/>
      <c r="S502" s="120"/>
      <c r="T502" s="120"/>
      <c r="U502" s="120" t="s">
        <v>207</v>
      </c>
      <c r="V502" s="120"/>
      <c r="W502" s="120"/>
      <c r="X502" s="120"/>
      <c r="Y502" s="120"/>
      <c r="Z502" s="120"/>
      <c r="AA502" s="120"/>
      <c r="AB502" s="120"/>
      <c r="AC502" s="120"/>
      <c r="AD502" s="120"/>
      <c r="AE502" s="120"/>
      <c r="AF502" s="120"/>
      <c r="AG502" s="120"/>
      <c r="AH502" s="120"/>
      <c r="AI502" s="120"/>
      <c r="AJ502" s="120"/>
      <c r="AK502" s="120"/>
      <c r="AL502" s="120"/>
      <c r="AM502" s="120"/>
      <c r="AN502" s="120"/>
      <c r="AO502" s="120"/>
      <c r="AP502" s="120"/>
      <c r="AQ502" s="120"/>
      <c r="AR502" s="120"/>
      <c r="AS502" s="120"/>
      <c r="AT502" s="120"/>
      <c r="AU502" s="120"/>
      <c r="AV502" s="120"/>
      <c r="AW502" s="120"/>
      <c r="AX502" s="120"/>
    </row>
    <row r="503" spans="1:50" outlineLevel="1">
      <c r="A503" s="121"/>
      <c r="B503" s="125"/>
      <c r="C503" s="155" t="s">
        <v>767</v>
      </c>
      <c r="D503" s="128"/>
      <c r="E503" s="131">
        <v>28.173749999999998</v>
      </c>
      <c r="F503" s="134"/>
      <c r="G503" s="134"/>
      <c r="H503" s="134"/>
      <c r="I503" s="134"/>
      <c r="J503" s="134"/>
      <c r="K503" s="134"/>
      <c r="L503" s="120"/>
      <c r="M503" s="120"/>
      <c r="N503" s="120"/>
      <c r="O503" s="120"/>
      <c r="P503" s="120"/>
      <c r="Q503" s="120"/>
      <c r="R503" s="120"/>
      <c r="S503" s="120"/>
      <c r="T503" s="120"/>
      <c r="U503" s="120" t="s">
        <v>138</v>
      </c>
      <c r="V503" s="120">
        <v>0</v>
      </c>
      <c r="W503" s="120"/>
      <c r="X503" s="120"/>
      <c r="Y503" s="120"/>
      <c r="Z503" s="120"/>
      <c r="AA503" s="120"/>
      <c r="AB503" s="120"/>
      <c r="AC503" s="120"/>
      <c r="AD503" s="120"/>
      <c r="AE503" s="120"/>
      <c r="AF503" s="120"/>
      <c r="AG503" s="120"/>
      <c r="AH503" s="120"/>
      <c r="AI503" s="120"/>
      <c r="AJ503" s="120"/>
      <c r="AK503" s="120"/>
      <c r="AL503" s="120"/>
      <c r="AM503" s="120"/>
      <c r="AN503" s="120"/>
      <c r="AO503" s="120"/>
      <c r="AP503" s="120"/>
      <c r="AQ503" s="120"/>
      <c r="AR503" s="120"/>
      <c r="AS503" s="120"/>
      <c r="AT503" s="120"/>
      <c r="AU503" s="120"/>
      <c r="AV503" s="120"/>
      <c r="AW503" s="120"/>
      <c r="AX503" s="120"/>
    </row>
    <row r="504" spans="1:50" outlineLevel="1">
      <c r="A504" s="121">
        <v>259</v>
      </c>
      <c r="B504" s="125" t="s">
        <v>768</v>
      </c>
      <c r="C504" s="154" t="s">
        <v>769</v>
      </c>
      <c r="D504" s="127" t="s">
        <v>197</v>
      </c>
      <c r="E504" s="130">
        <v>18.574999999999999</v>
      </c>
      <c r="F504" s="133"/>
      <c r="G504" s="134">
        <f>ROUND(E504*F504,2)</f>
        <v>0</v>
      </c>
      <c r="H504" s="134">
        <v>1E-4</v>
      </c>
      <c r="I504" s="134">
        <f>ROUND(E504*H504,5)</f>
        <v>1.8600000000000001E-3</v>
      </c>
      <c r="J504" s="134">
        <v>0</v>
      </c>
      <c r="K504" s="134">
        <f>ROUND(E504*J504,5)</f>
        <v>0</v>
      </c>
      <c r="L504" s="120"/>
      <c r="M504" s="120"/>
      <c r="N504" s="120"/>
      <c r="O504" s="120"/>
      <c r="P504" s="120"/>
      <c r="Q504" s="120"/>
      <c r="R504" s="120"/>
      <c r="S504" s="120"/>
      <c r="T504" s="120"/>
      <c r="U504" s="120" t="s">
        <v>136</v>
      </c>
      <c r="V504" s="120"/>
      <c r="W504" s="120"/>
      <c r="X504" s="120"/>
      <c r="Y504" s="120"/>
      <c r="Z504" s="120"/>
      <c r="AA504" s="120"/>
      <c r="AB504" s="120"/>
      <c r="AC504" s="120"/>
      <c r="AD504" s="120"/>
      <c r="AE504" s="120"/>
      <c r="AF504" s="120"/>
      <c r="AG504" s="120"/>
      <c r="AH504" s="120"/>
      <c r="AI504" s="120"/>
      <c r="AJ504" s="120"/>
      <c r="AK504" s="120"/>
      <c r="AL504" s="120"/>
      <c r="AM504" s="120"/>
      <c r="AN504" s="120"/>
      <c r="AO504" s="120"/>
      <c r="AP504" s="120"/>
      <c r="AQ504" s="120"/>
      <c r="AR504" s="120"/>
      <c r="AS504" s="120"/>
      <c r="AT504" s="120"/>
      <c r="AU504" s="120"/>
      <c r="AV504" s="120"/>
      <c r="AW504" s="120"/>
      <c r="AX504" s="120"/>
    </row>
    <row r="505" spans="1:50" outlineLevel="1">
      <c r="A505" s="121"/>
      <c r="B505" s="125"/>
      <c r="C505" s="155" t="s">
        <v>770</v>
      </c>
      <c r="D505" s="128"/>
      <c r="E505" s="131">
        <v>11.324999999999999</v>
      </c>
      <c r="F505" s="134"/>
      <c r="G505" s="134"/>
      <c r="H505" s="134"/>
      <c r="I505" s="134"/>
      <c r="J505" s="134"/>
      <c r="K505" s="134"/>
      <c r="L505" s="120"/>
      <c r="M505" s="120"/>
      <c r="N505" s="120"/>
      <c r="O505" s="120"/>
      <c r="P505" s="120"/>
      <c r="Q505" s="120"/>
      <c r="R505" s="120"/>
      <c r="S505" s="120"/>
      <c r="T505" s="120"/>
      <c r="U505" s="120" t="s">
        <v>138</v>
      </c>
      <c r="V505" s="120">
        <v>0</v>
      </c>
      <c r="W505" s="120"/>
      <c r="X505" s="120"/>
      <c r="Y505" s="120"/>
      <c r="Z505" s="120"/>
      <c r="AA505" s="120"/>
      <c r="AB505" s="120"/>
      <c r="AC505" s="120"/>
      <c r="AD505" s="120"/>
      <c r="AE505" s="120"/>
      <c r="AF505" s="120"/>
      <c r="AG505" s="120"/>
      <c r="AH505" s="120"/>
      <c r="AI505" s="120"/>
      <c r="AJ505" s="120"/>
      <c r="AK505" s="120"/>
      <c r="AL505" s="120"/>
      <c r="AM505" s="120"/>
      <c r="AN505" s="120"/>
      <c r="AO505" s="120"/>
      <c r="AP505" s="120"/>
      <c r="AQ505" s="120"/>
      <c r="AR505" s="120"/>
      <c r="AS505" s="120"/>
      <c r="AT505" s="120"/>
      <c r="AU505" s="120"/>
      <c r="AV505" s="120"/>
      <c r="AW505" s="120"/>
      <c r="AX505" s="120"/>
    </row>
    <row r="506" spans="1:50" outlineLevel="1">
      <c r="A506" s="121"/>
      <c r="B506" s="125"/>
      <c r="C506" s="155" t="s">
        <v>771</v>
      </c>
      <c r="D506" s="128"/>
      <c r="E506" s="131">
        <v>7.25</v>
      </c>
      <c r="F506" s="134"/>
      <c r="G506" s="134"/>
      <c r="H506" s="134"/>
      <c r="I506" s="134"/>
      <c r="J506" s="134"/>
      <c r="K506" s="134"/>
      <c r="L506" s="120"/>
      <c r="M506" s="120"/>
      <c r="N506" s="120"/>
      <c r="O506" s="120"/>
      <c r="P506" s="120"/>
      <c r="Q506" s="120"/>
      <c r="R506" s="120"/>
      <c r="S506" s="120"/>
      <c r="T506" s="120"/>
      <c r="U506" s="120" t="s">
        <v>138</v>
      </c>
      <c r="V506" s="120">
        <v>0</v>
      </c>
      <c r="W506" s="120"/>
      <c r="X506" s="120"/>
      <c r="Y506" s="120"/>
      <c r="Z506" s="120"/>
      <c r="AA506" s="120"/>
      <c r="AB506" s="120"/>
      <c r="AC506" s="120"/>
      <c r="AD506" s="120"/>
      <c r="AE506" s="120"/>
      <c r="AF506" s="120"/>
      <c r="AG506" s="120"/>
      <c r="AH506" s="120"/>
      <c r="AI506" s="120"/>
      <c r="AJ506" s="120"/>
      <c r="AK506" s="120"/>
      <c r="AL506" s="120"/>
      <c r="AM506" s="120"/>
      <c r="AN506" s="120"/>
      <c r="AO506" s="120"/>
      <c r="AP506" s="120"/>
      <c r="AQ506" s="120"/>
      <c r="AR506" s="120"/>
      <c r="AS506" s="120"/>
      <c r="AT506" s="120"/>
      <c r="AU506" s="120"/>
      <c r="AV506" s="120"/>
      <c r="AW506" s="120"/>
      <c r="AX506" s="120"/>
    </row>
    <row r="507" spans="1:50" outlineLevel="1">
      <c r="A507" s="121">
        <v>260</v>
      </c>
      <c r="B507" s="125" t="s">
        <v>772</v>
      </c>
      <c r="C507" s="154" t="s">
        <v>773</v>
      </c>
      <c r="D507" s="127" t="s">
        <v>255</v>
      </c>
      <c r="E507" s="130">
        <v>0.61199999999999999</v>
      </c>
      <c r="F507" s="133"/>
      <c r="G507" s="134">
        <f>ROUND(E507*F507,2)</f>
        <v>0</v>
      </c>
      <c r="H507" s="134">
        <v>0</v>
      </c>
      <c r="I507" s="134">
        <f>ROUND(E507*H507,5)</f>
        <v>0</v>
      </c>
      <c r="J507" s="134">
        <v>0</v>
      </c>
      <c r="K507" s="134">
        <f>ROUND(E507*J507,5)</f>
        <v>0</v>
      </c>
      <c r="L507" s="120"/>
      <c r="M507" s="120"/>
      <c r="N507" s="120"/>
      <c r="O507" s="120"/>
      <c r="P507" s="120"/>
      <c r="Q507" s="120"/>
      <c r="R507" s="120"/>
      <c r="S507" s="120"/>
      <c r="T507" s="120"/>
      <c r="U507" s="120" t="s">
        <v>136</v>
      </c>
      <c r="V507" s="120"/>
      <c r="W507" s="120"/>
      <c r="X507" s="120"/>
      <c r="Y507" s="120"/>
      <c r="Z507" s="120"/>
      <c r="AA507" s="120"/>
      <c r="AB507" s="120"/>
      <c r="AC507" s="120"/>
      <c r="AD507" s="120"/>
      <c r="AE507" s="120"/>
      <c r="AF507" s="120"/>
      <c r="AG507" s="120"/>
      <c r="AH507" s="120"/>
      <c r="AI507" s="120"/>
      <c r="AJ507" s="120"/>
      <c r="AK507" s="120"/>
      <c r="AL507" s="120"/>
      <c r="AM507" s="120"/>
      <c r="AN507" s="120"/>
      <c r="AO507" s="120"/>
      <c r="AP507" s="120"/>
      <c r="AQ507" s="120"/>
      <c r="AR507" s="120"/>
      <c r="AS507" s="120"/>
      <c r="AT507" s="120"/>
      <c r="AU507" s="120"/>
      <c r="AV507" s="120"/>
      <c r="AW507" s="120"/>
      <c r="AX507" s="120"/>
    </row>
    <row r="508" spans="1:50">
      <c r="A508" s="122" t="s">
        <v>131</v>
      </c>
      <c r="B508" s="126" t="s">
        <v>105</v>
      </c>
      <c r="C508" s="156" t="s">
        <v>106</v>
      </c>
      <c r="D508" s="129"/>
      <c r="E508" s="132"/>
      <c r="F508" s="135"/>
      <c r="G508" s="135">
        <f>SUM(G509:G512)</f>
        <v>0</v>
      </c>
      <c r="H508" s="135"/>
      <c r="I508" s="135">
        <f>SUM(I509:I512)</f>
        <v>0.24712999999999999</v>
      </c>
      <c r="J508" s="135"/>
      <c r="K508" s="135">
        <f>SUM(K509:K512)</f>
        <v>0</v>
      </c>
      <c r="U508" t="s">
        <v>132</v>
      </c>
    </row>
    <row r="509" spans="1:50" outlineLevel="1">
      <c r="A509" s="121">
        <v>261</v>
      </c>
      <c r="B509" s="125" t="s">
        <v>774</v>
      </c>
      <c r="C509" s="154" t="s">
        <v>775</v>
      </c>
      <c r="D509" s="127" t="s">
        <v>173</v>
      </c>
      <c r="E509" s="130">
        <v>405.13</v>
      </c>
      <c r="F509" s="133"/>
      <c r="G509" s="134">
        <f>ROUND(E509*F509,2)</f>
        <v>0</v>
      </c>
      <c r="H509" s="134">
        <v>6.0999999999999997E-4</v>
      </c>
      <c r="I509" s="134">
        <f>ROUND(E509*H509,5)</f>
        <v>0.24712999999999999</v>
      </c>
      <c r="J509" s="134">
        <v>0</v>
      </c>
      <c r="K509" s="134">
        <f>ROUND(E509*J509,5)</f>
        <v>0</v>
      </c>
      <c r="L509" s="120"/>
      <c r="M509" s="120"/>
      <c r="N509" s="120"/>
      <c r="O509" s="120"/>
      <c r="P509" s="120"/>
      <c r="Q509" s="120"/>
      <c r="R509" s="120"/>
      <c r="S509" s="120"/>
      <c r="T509" s="120"/>
      <c r="U509" s="120" t="s">
        <v>136</v>
      </c>
      <c r="V509" s="120"/>
      <c r="W509" s="120"/>
      <c r="X509" s="120"/>
      <c r="Y509" s="120"/>
      <c r="Z509" s="120"/>
      <c r="AA509" s="120"/>
      <c r="AB509" s="120"/>
      <c r="AC509" s="120"/>
      <c r="AD509" s="120"/>
      <c r="AE509" s="120"/>
      <c r="AF509" s="120"/>
      <c r="AG509" s="120"/>
      <c r="AH509" s="120"/>
      <c r="AI509" s="120"/>
      <c r="AJ509" s="120"/>
      <c r="AK509" s="120"/>
      <c r="AL509" s="120"/>
      <c r="AM509" s="120"/>
      <c r="AN509" s="120"/>
      <c r="AO509" s="120"/>
      <c r="AP509" s="120"/>
      <c r="AQ509" s="120"/>
      <c r="AR509" s="120"/>
      <c r="AS509" s="120"/>
      <c r="AT509" s="120"/>
      <c r="AU509" s="120"/>
      <c r="AV509" s="120"/>
      <c r="AW509" s="120"/>
      <c r="AX509" s="120"/>
    </row>
    <row r="510" spans="1:50" outlineLevel="1">
      <c r="A510" s="121"/>
      <c r="B510" s="125"/>
      <c r="C510" s="155" t="s">
        <v>776</v>
      </c>
      <c r="D510" s="128"/>
      <c r="E510" s="131">
        <v>174.26</v>
      </c>
      <c r="F510" s="134"/>
      <c r="G510" s="134"/>
      <c r="H510" s="134"/>
      <c r="I510" s="134"/>
      <c r="J510" s="134"/>
      <c r="K510" s="134"/>
      <c r="L510" s="120"/>
      <c r="M510" s="120"/>
      <c r="N510" s="120"/>
      <c r="O510" s="120"/>
      <c r="P510" s="120"/>
      <c r="Q510" s="120"/>
      <c r="R510" s="120"/>
      <c r="S510" s="120"/>
      <c r="T510" s="120"/>
      <c r="U510" s="120" t="s">
        <v>138</v>
      </c>
      <c r="V510" s="120">
        <v>0</v>
      </c>
      <c r="W510" s="120"/>
      <c r="X510" s="120"/>
      <c r="Y510" s="120"/>
      <c r="Z510" s="120"/>
      <c r="AA510" s="120"/>
      <c r="AB510" s="120"/>
      <c r="AC510" s="120"/>
      <c r="AD510" s="120"/>
      <c r="AE510" s="120"/>
      <c r="AF510" s="120"/>
      <c r="AG510" s="120"/>
      <c r="AH510" s="120"/>
      <c r="AI510" s="120"/>
      <c r="AJ510" s="120"/>
      <c r="AK510" s="120"/>
      <c r="AL510" s="120"/>
      <c r="AM510" s="120"/>
      <c r="AN510" s="120"/>
      <c r="AO510" s="120"/>
      <c r="AP510" s="120"/>
      <c r="AQ510" s="120"/>
      <c r="AR510" s="120"/>
      <c r="AS510" s="120"/>
      <c r="AT510" s="120"/>
      <c r="AU510" s="120"/>
      <c r="AV510" s="120"/>
      <c r="AW510" s="120"/>
      <c r="AX510" s="120"/>
    </row>
    <row r="511" spans="1:50" outlineLevel="1">
      <c r="A511" s="121"/>
      <c r="B511" s="125"/>
      <c r="C511" s="155" t="s">
        <v>777</v>
      </c>
      <c r="D511" s="128"/>
      <c r="E511" s="131">
        <v>55.66</v>
      </c>
      <c r="F511" s="134"/>
      <c r="G511" s="134"/>
      <c r="H511" s="134"/>
      <c r="I511" s="134"/>
      <c r="J511" s="134"/>
      <c r="K511" s="134"/>
      <c r="L511" s="120"/>
      <c r="M511" s="120"/>
      <c r="N511" s="120"/>
      <c r="O511" s="120"/>
      <c r="P511" s="120"/>
      <c r="Q511" s="120"/>
      <c r="R511" s="120"/>
      <c r="S511" s="120"/>
      <c r="T511" s="120"/>
      <c r="U511" s="120" t="s">
        <v>138</v>
      </c>
      <c r="V511" s="120">
        <v>0</v>
      </c>
      <c r="W511" s="120"/>
      <c r="X511" s="120"/>
      <c r="Y511" s="120"/>
      <c r="Z511" s="120"/>
      <c r="AA511" s="120"/>
      <c r="AB511" s="120"/>
      <c r="AC511" s="120"/>
      <c r="AD511" s="120"/>
      <c r="AE511" s="120"/>
      <c r="AF511" s="120"/>
      <c r="AG511" s="120"/>
      <c r="AH511" s="120"/>
      <c r="AI511" s="120"/>
      <c r="AJ511" s="120"/>
      <c r="AK511" s="120"/>
      <c r="AL511" s="120"/>
      <c r="AM511" s="120"/>
      <c r="AN511" s="120"/>
      <c r="AO511" s="120"/>
      <c r="AP511" s="120"/>
      <c r="AQ511" s="120"/>
      <c r="AR511" s="120"/>
      <c r="AS511" s="120"/>
      <c r="AT511" s="120"/>
      <c r="AU511" s="120"/>
      <c r="AV511" s="120"/>
      <c r="AW511" s="120"/>
      <c r="AX511" s="120"/>
    </row>
    <row r="512" spans="1:50" outlineLevel="1">
      <c r="A512" s="121"/>
      <c r="B512" s="125"/>
      <c r="C512" s="155" t="s">
        <v>778</v>
      </c>
      <c r="D512" s="128"/>
      <c r="E512" s="131">
        <v>175.21</v>
      </c>
      <c r="F512" s="134"/>
      <c r="G512" s="134"/>
      <c r="H512" s="134"/>
      <c r="I512" s="134"/>
      <c r="J512" s="134"/>
      <c r="K512" s="134"/>
      <c r="L512" s="120"/>
      <c r="M512" s="120"/>
      <c r="N512" s="120"/>
      <c r="O512" s="120"/>
      <c r="P512" s="120"/>
      <c r="Q512" s="120"/>
      <c r="R512" s="120"/>
      <c r="S512" s="120"/>
      <c r="T512" s="120"/>
      <c r="U512" s="120" t="s">
        <v>138</v>
      </c>
      <c r="V512" s="120">
        <v>0</v>
      </c>
      <c r="W512" s="120"/>
      <c r="X512" s="120"/>
      <c r="Y512" s="120"/>
      <c r="Z512" s="120"/>
      <c r="AA512" s="120"/>
      <c r="AB512" s="120"/>
      <c r="AC512" s="120"/>
      <c r="AD512" s="120"/>
      <c r="AE512" s="120"/>
      <c r="AF512" s="120"/>
      <c r="AG512" s="120"/>
      <c r="AH512" s="120"/>
      <c r="AI512" s="120"/>
      <c r="AJ512" s="120"/>
      <c r="AK512" s="120"/>
      <c r="AL512" s="120"/>
      <c r="AM512" s="120"/>
      <c r="AN512" s="120"/>
      <c r="AO512" s="120"/>
      <c r="AP512" s="120"/>
      <c r="AQ512" s="120"/>
      <c r="AR512" s="120"/>
      <c r="AS512" s="120"/>
      <c r="AT512" s="120"/>
      <c r="AU512" s="120"/>
      <c r="AV512" s="120"/>
      <c r="AW512" s="120"/>
      <c r="AX512" s="120"/>
    </row>
    <row r="513" spans="1:50">
      <c r="A513" s="122" t="s">
        <v>131</v>
      </c>
      <c r="B513" s="126" t="s">
        <v>107</v>
      </c>
      <c r="C513" s="156" t="s">
        <v>108</v>
      </c>
      <c r="D513" s="129"/>
      <c r="E513" s="132"/>
      <c r="F513" s="135"/>
      <c r="G513" s="135">
        <f>SUM(G514:G516)</f>
        <v>0</v>
      </c>
      <c r="H513" s="135"/>
      <c r="I513" s="135">
        <f>SUM(I514:I516)</f>
        <v>0.14084000000000002</v>
      </c>
      <c r="J513" s="135"/>
      <c r="K513" s="135">
        <f>SUM(K514:K516)</f>
        <v>0</v>
      </c>
      <c r="U513" t="s">
        <v>132</v>
      </c>
    </row>
    <row r="514" spans="1:50" outlineLevel="1">
      <c r="A514" s="121">
        <v>262</v>
      </c>
      <c r="B514" s="125" t="s">
        <v>779</v>
      </c>
      <c r="C514" s="154" t="s">
        <v>780</v>
      </c>
      <c r="D514" s="127" t="s">
        <v>173</v>
      </c>
      <c r="E514" s="130">
        <v>640.17769999999996</v>
      </c>
      <c r="F514" s="133"/>
      <c r="G514" s="134">
        <f>ROUND(E514*F514,2)</f>
        <v>0</v>
      </c>
      <c r="H514" s="134">
        <v>6.9999999999999994E-5</v>
      </c>
      <c r="I514" s="134">
        <f>ROUND(E514*H514,5)</f>
        <v>4.4810000000000003E-2</v>
      </c>
      <c r="J514" s="134">
        <v>0</v>
      </c>
      <c r="K514" s="134">
        <f>ROUND(E514*J514,5)</f>
        <v>0</v>
      </c>
      <c r="L514" s="120"/>
      <c r="M514" s="120"/>
      <c r="N514" s="120"/>
      <c r="O514" s="120"/>
      <c r="P514" s="120"/>
      <c r="Q514" s="120"/>
      <c r="R514" s="120"/>
      <c r="S514" s="120"/>
      <c r="T514" s="120"/>
      <c r="U514" s="120" t="s">
        <v>136</v>
      </c>
      <c r="V514" s="120"/>
      <c r="W514" s="120"/>
      <c r="X514" s="120"/>
      <c r="Y514" s="120"/>
      <c r="Z514" s="120"/>
      <c r="AA514" s="120"/>
      <c r="AB514" s="120"/>
      <c r="AC514" s="120"/>
      <c r="AD514" s="120"/>
      <c r="AE514" s="120"/>
      <c r="AF514" s="120"/>
      <c r="AG514" s="120"/>
      <c r="AH514" s="120"/>
      <c r="AI514" s="120"/>
      <c r="AJ514" s="120"/>
      <c r="AK514" s="120"/>
      <c r="AL514" s="120"/>
      <c r="AM514" s="120"/>
      <c r="AN514" s="120"/>
      <c r="AO514" s="120"/>
      <c r="AP514" s="120"/>
      <c r="AQ514" s="120"/>
      <c r="AR514" s="120"/>
      <c r="AS514" s="120"/>
      <c r="AT514" s="120"/>
      <c r="AU514" s="120"/>
      <c r="AV514" s="120"/>
      <c r="AW514" s="120"/>
      <c r="AX514" s="120"/>
    </row>
    <row r="515" spans="1:50" outlineLevel="1">
      <c r="A515" s="121"/>
      <c r="B515" s="125"/>
      <c r="C515" s="155" t="s">
        <v>781</v>
      </c>
      <c r="D515" s="128"/>
      <c r="E515" s="131">
        <v>640.17769999999996</v>
      </c>
      <c r="F515" s="134"/>
      <c r="G515" s="134"/>
      <c r="H515" s="134"/>
      <c r="I515" s="134"/>
      <c r="J515" s="134"/>
      <c r="K515" s="134"/>
      <c r="L515" s="120"/>
      <c r="M515" s="120"/>
      <c r="N515" s="120"/>
      <c r="O515" s="120"/>
      <c r="P515" s="120"/>
      <c r="Q515" s="120"/>
      <c r="R515" s="120"/>
      <c r="S515" s="120"/>
      <c r="T515" s="120"/>
      <c r="U515" s="120" t="s">
        <v>138</v>
      </c>
      <c r="V515" s="120">
        <v>0</v>
      </c>
      <c r="W515" s="120"/>
      <c r="X515" s="120"/>
      <c r="Y515" s="120"/>
      <c r="Z515" s="120"/>
      <c r="AA515" s="120"/>
      <c r="AB515" s="120"/>
      <c r="AC515" s="120"/>
      <c r="AD515" s="120"/>
      <c r="AE515" s="120"/>
      <c r="AF515" s="120"/>
      <c r="AG515" s="120"/>
      <c r="AH515" s="120"/>
      <c r="AI515" s="120"/>
      <c r="AJ515" s="120"/>
      <c r="AK515" s="120"/>
      <c r="AL515" s="120"/>
      <c r="AM515" s="120"/>
      <c r="AN515" s="120"/>
      <c r="AO515" s="120"/>
      <c r="AP515" s="120"/>
      <c r="AQ515" s="120"/>
      <c r="AR515" s="120"/>
      <c r="AS515" s="120"/>
      <c r="AT515" s="120"/>
      <c r="AU515" s="120"/>
      <c r="AV515" s="120"/>
      <c r="AW515" s="120"/>
      <c r="AX515" s="120"/>
    </row>
    <row r="516" spans="1:50" outlineLevel="1">
      <c r="A516" s="121">
        <v>263</v>
      </c>
      <c r="B516" s="125" t="s">
        <v>782</v>
      </c>
      <c r="C516" s="154" t="s">
        <v>783</v>
      </c>
      <c r="D516" s="127" t="s">
        <v>173</v>
      </c>
      <c r="E516" s="130">
        <v>640.17769999999996</v>
      </c>
      <c r="F516" s="133"/>
      <c r="G516" s="134">
        <f>ROUND(E516*F516,2)</f>
        <v>0</v>
      </c>
      <c r="H516" s="134">
        <v>1.4999999999999999E-4</v>
      </c>
      <c r="I516" s="134">
        <f>ROUND(E516*H516,5)</f>
        <v>9.6030000000000004E-2</v>
      </c>
      <c r="J516" s="134">
        <v>0</v>
      </c>
      <c r="K516" s="134">
        <f>ROUND(E516*J516,5)</f>
        <v>0</v>
      </c>
      <c r="L516" s="120"/>
      <c r="M516" s="120"/>
      <c r="N516" s="120"/>
      <c r="O516" s="120"/>
      <c r="P516" s="120"/>
      <c r="Q516" s="120"/>
      <c r="R516" s="120"/>
      <c r="S516" s="120"/>
      <c r="T516" s="120"/>
      <c r="U516" s="120" t="s">
        <v>136</v>
      </c>
      <c r="V516" s="120"/>
      <c r="W516" s="120"/>
      <c r="X516" s="120"/>
      <c r="Y516" s="120"/>
      <c r="Z516" s="120"/>
      <c r="AA516" s="120"/>
      <c r="AB516" s="120"/>
      <c r="AC516" s="120"/>
      <c r="AD516" s="120"/>
      <c r="AE516" s="120"/>
      <c r="AF516" s="120"/>
      <c r="AG516" s="120"/>
      <c r="AH516" s="120"/>
      <c r="AI516" s="120"/>
      <c r="AJ516" s="120"/>
      <c r="AK516" s="120"/>
      <c r="AL516" s="120"/>
      <c r="AM516" s="120"/>
      <c r="AN516" s="120"/>
      <c r="AO516" s="120"/>
      <c r="AP516" s="120"/>
      <c r="AQ516" s="120"/>
      <c r="AR516" s="120"/>
      <c r="AS516" s="120"/>
      <c r="AT516" s="120"/>
      <c r="AU516" s="120"/>
      <c r="AV516" s="120"/>
      <c r="AW516" s="120"/>
      <c r="AX516" s="120"/>
    </row>
    <row r="517" spans="1:50">
      <c r="A517" s="122" t="s">
        <v>131</v>
      </c>
      <c r="B517" s="126" t="s">
        <v>109</v>
      </c>
      <c r="C517" s="156" t="s">
        <v>110</v>
      </c>
      <c r="D517" s="129"/>
      <c r="E517" s="132"/>
      <c r="F517" s="135"/>
      <c r="G517" s="135">
        <f>SUM(G518:G518)</f>
        <v>0</v>
      </c>
      <c r="H517" s="135"/>
      <c r="I517" s="135">
        <f>SUM(I518:I518)</f>
        <v>0</v>
      </c>
      <c r="J517" s="135"/>
      <c r="K517" s="135">
        <f>SUM(K518:K518)</f>
        <v>0</v>
      </c>
      <c r="U517" t="s">
        <v>132</v>
      </c>
    </row>
    <row r="518" spans="1:50" ht="22.5" outlineLevel="1">
      <c r="A518" s="121">
        <v>264</v>
      </c>
      <c r="B518" s="125" t="s">
        <v>784</v>
      </c>
      <c r="C518" s="154" t="s">
        <v>785</v>
      </c>
      <c r="D518" s="127" t="s">
        <v>686</v>
      </c>
      <c r="E518" s="130">
        <v>1</v>
      </c>
      <c r="F518" s="133">
        <f>ESI!I13</f>
        <v>0</v>
      </c>
      <c r="G518" s="134">
        <f>ROUND(E518*F518,2)</f>
        <v>0</v>
      </c>
      <c r="H518" s="134">
        <v>0</v>
      </c>
      <c r="I518" s="134">
        <f>ROUND(E518*H518,5)</f>
        <v>0</v>
      </c>
      <c r="J518" s="134">
        <v>0</v>
      </c>
      <c r="K518" s="134">
        <f>ROUND(E518*J518,5)</f>
        <v>0</v>
      </c>
      <c r="L518" s="120"/>
      <c r="M518" s="120"/>
      <c r="N518" s="120"/>
      <c r="O518" s="120"/>
      <c r="P518" s="120"/>
      <c r="Q518" s="120"/>
      <c r="R518" s="120"/>
      <c r="S518" s="120"/>
      <c r="T518" s="120"/>
      <c r="U518" s="120" t="s">
        <v>136</v>
      </c>
      <c r="V518" s="120"/>
      <c r="W518" s="120"/>
      <c r="X518" s="120"/>
      <c r="Y518" s="120"/>
      <c r="Z518" s="120"/>
      <c r="AA518" s="120"/>
      <c r="AB518" s="120"/>
      <c r="AC518" s="120"/>
      <c r="AD518" s="120"/>
      <c r="AE518" s="120"/>
      <c r="AF518" s="120"/>
      <c r="AG518" s="120"/>
      <c r="AH518" s="120"/>
      <c r="AI518" s="120"/>
      <c r="AJ518" s="120"/>
      <c r="AK518" s="120"/>
      <c r="AL518" s="120"/>
      <c r="AM518" s="120"/>
      <c r="AN518" s="120"/>
      <c r="AO518" s="120"/>
      <c r="AP518" s="120"/>
      <c r="AQ518" s="120"/>
      <c r="AR518" s="120"/>
      <c r="AS518" s="120"/>
      <c r="AT518" s="120"/>
      <c r="AU518" s="120"/>
      <c r="AV518" s="120"/>
      <c r="AW518" s="120"/>
      <c r="AX518" s="120"/>
    </row>
    <row r="519" spans="1:50">
      <c r="A519" s="122" t="s">
        <v>131</v>
      </c>
      <c r="B519" s="126" t="s">
        <v>111</v>
      </c>
      <c r="C519" s="156" t="s">
        <v>112</v>
      </c>
      <c r="D519" s="129"/>
      <c r="E519" s="132"/>
      <c r="F519" s="135"/>
      <c r="G519" s="135">
        <f>SUM(G520:G520)</f>
        <v>0</v>
      </c>
      <c r="H519" s="135"/>
      <c r="I519" s="135">
        <f>SUM(I520:I520)</f>
        <v>0</v>
      </c>
      <c r="J519" s="135"/>
      <c r="K519" s="135">
        <f>SUM(K520:K520)</f>
        <v>0</v>
      </c>
      <c r="U519" t="s">
        <v>132</v>
      </c>
    </row>
    <row r="520" spans="1:50" ht="22.5" outlineLevel="1">
      <c r="A520" s="121">
        <v>265</v>
      </c>
      <c r="B520" s="125" t="s">
        <v>786</v>
      </c>
      <c r="C520" s="154" t="s">
        <v>787</v>
      </c>
      <c r="D520" s="127" t="s">
        <v>686</v>
      </c>
      <c r="E520" s="130">
        <v>1</v>
      </c>
      <c r="F520" s="133">
        <f>ESL!I11</f>
        <v>0</v>
      </c>
      <c r="G520" s="134">
        <f>ROUND(E520*F520,2)</f>
        <v>0</v>
      </c>
      <c r="H520" s="134">
        <v>0</v>
      </c>
      <c r="I520" s="134">
        <f>ROUND(E520*H520,5)</f>
        <v>0</v>
      </c>
      <c r="J520" s="134">
        <v>0</v>
      </c>
      <c r="K520" s="134">
        <f>ROUND(E520*J520,5)</f>
        <v>0</v>
      </c>
      <c r="L520" s="120"/>
      <c r="M520" s="120"/>
      <c r="N520" s="120"/>
      <c r="O520" s="120"/>
      <c r="P520" s="120"/>
      <c r="Q520" s="120"/>
      <c r="R520" s="120"/>
      <c r="S520" s="120"/>
      <c r="T520" s="120"/>
      <c r="U520" s="120" t="s">
        <v>136</v>
      </c>
      <c r="V520" s="120"/>
      <c r="W520" s="120"/>
      <c r="X520" s="120"/>
      <c r="Y520" s="120"/>
      <c r="Z520" s="120"/>
      <c r="AA520" s="120"/>
      <c r="AB520" s="120"/>
      <c r="AC520" s="120"/>
      <c r="AD520" s="120"/>
      <c r="AE520" s="120"/>
      <c r="AF520" s="120"/>
      <c r="AG520" s="120"/>
      <c r="AH520" s="120"/>
      <c r="AI520" s="120"/>
      <c r="AJ520" s="120"/>
      <c r="AK520" s="120"/>
      <c r="AL520" s="120"/>
      <c r="AM520" s="120"/>
      <c r="AN520" s="120"/>
      <c r="AO520" s="120"/>
      <c r="AP520" s="120"/>
      <c r="AQ520" s="120"/>
      <c r="AR520" s="120"/>
      <c r="AS520" s="120"/>
      <c r="AT520" s="120"/>
      <c r="AU520" s="120"/>
      <c r="AV520" s="120"/>
      <c r="AW520" s="120"/>
      <c r="AX520" s="120"/>
    </row>
    <row r="521" spans="1:50">
      <c r="A521" s="122" t="s">
        <v>131</v>
      </c>
      <c r="B521" s="126" t="s">
        <v>113</v>
      </c>
      <c r="C521" s="156" t="s">
        <v>114</v>
      </c>
      <c r="D521" s="129"/>
      <c r="E521" s="132"/>
      <c r="F521" s="135"/>
      <c r="G521" s="135">
        <f>SUM(G522:G522)</f>
        <v>0</v>
      </c>
      <c r="H521" s="135"/>
      <c r="I521" s="135">
        <f>SUM(I522:I522)</f>
        <v>0</v>
      </c>
      <c r="J521" s="135"/>
      <c r="K521" s="135">
        <f>SUM(K522:K522)</f>
        <v>0</v>
      </c>
      <c r="U521" t="s">
        <v>132</v>
      </c>
    </row>
    <row r="522" spans="1:50" outlineLevel="1">
      <c r="A522" s="121">
        <v>266</v>
      </c>
      <c r="B522" s="125" t="s">
        <v>788</v>
      </c>
      <c r="C522" s="154" t="s">
        <v>789</v>
      </c>
      <c r="D522" s="127" t="s">
        <v>686</v>
      </c>
      <c r="E522" s="130">
        <v>1</v>
      </c>
      <c r="F522" s="133">
        <f>VZT!G29</f>
        <v>0</v>
      </c>
      <c r="G522" s="134">
        <f>ROUND(E522*F522,2)</f>
        <v>0</v>
      </c>
      <c r="H522" s="134">
        <v>0</v>
      </c>
      <c r="I522" s="134">
        <f>ROUND(E522*H522,5)</f>
        <v>0</v>
      </c>
      <c r="J522" s="134">
        <v>0</v>
      </c>
      <c r="K522" s="134">
        <f>ROUND(E522*J522,5)</f>
        <v>0</v>
      </c>
      <c r="L522" s="120"/>
      <c r="M522" s="120"/>
      <c r="N522" s="120"/>
      <c r="O522" s="120"/>
      <c r="P522" s="120"/>
      <c r="Q522" s="120"/>
      <c r="R522" s="120"/>
      <c r="S522" s="120"/>
      <c r="T522" s="120"/>
      <c r="U522" s="120" t="s">
        <v>136</v>
      </c>
      <c r="V522" s="120"/>
      <c r="W522" s="120"/>
      <c r="X522" s="120"/>
      <c r="Y522" s="120"/>
      <c r="Z522" s="120"/>
      <c r="AA522" s="120"/>
      <c r="AB522" s="120"/>
      <c r="AC522" s="120"/>
      <c r="AD522" s="120"/>
      <c r="AE522" s="120"/>
      <c r="AF522" s="120"/>
      <c r="AG522" s="120"/>
      <c r="AH522" s="120"/>
      <c r="AI522" s="120"/>
      <c r="AJ522" s="120"/>
      <c r="AK522" s="120"/>
      <c r="AL522" s="120"/>
      <c r="AM522" s="120"/>
      <c r="AN522" s="120"/>
      <c r="AO522" s="120"/>
      <c r="AP522" s="120"/>
      <c r="AQ522" s="120"/>
      <c r="AR522" s="120"/>
      <c r="AS522" s="120"/>
      <c r="AT522" s="120"/>
      <c r="AU522" s="120"/>
      <c r="AV522" s="120"/>
      <c r="AW522" s="120"/>
      <c r="AX522" s="120"/>
    </row>
    <row r="523" spans="1:50">
      <c r="A523" s="122" t="s">
        <v>131</v>
      </c>
      <c r="B523" s="126" t="s">
        <v>115</v>
      </c>
      <c r="C523" s="156" t="s">
        <v>23</v>
      </c>
      <c r="D523" s="129"/>
      <c r="E523" s="132"/>
      <c r="F523" s="135"/>
      <c r="G523" s="135">
        <f>SUM(G524:G529)</f>
        <v>0</v>
      </c>
      <c r="H523" s="135"/>
      <c r="I523" s="135">
        <f>SUM(I524:I529)</f>
        <v>0</v>
      </c>
      <c r="J523" s="135"/>
      <c r="K523" s="135">
        <f>SUM(K524:K529)</f>
        <v>0</v>
      </c>
      <c r="U523" t="s">
        <v>132</v>
      </c>
    </row>
    <row r="524" spans="1:50" outlineLevel="1">
      <c r="A524" s="121">
        <v>267</v>
      </c>
      <c r="B524" s="125" t="s">
        <v>790</v>
      </c>
      <c r="C524" s="154" t="s">
        <v>791</v>
      </c>
      <c r="D524" s="127" t="s">
        <v>792</v>
      </c>
      <c r="E524" s="130">
        <v>1</v>
      </c>
      <c r="F524" s="133"/>
      <c r="G524" s="134">
        <f t="shared" ref="G524:G529" si="9">ROUND(E524*F524,2)</f>
        <v>0</v>
      </c>
      <c r="H524" s="134">
        <v>0</v>
      </c>
      <c r="I524" s="134">
        <f t="shared" ref="I524:I529" si="10">ROUND(E524*H524,5)</f>
        <v>0</v>
      </c>
      <c r="J524" s="134">
        <v>0</v>
      </c>
      <c r="K524" s="134">
        <f t="shared" ref="K524:K529" si="11">ROUND(E524*J524,5)</f>
        <v>0</v>
      </c>
      <c r="L524" s="120"/>
      <c r="M524" s="120"/>
      <c r="N524" s="120"/>
      <c r="O524" s="120"/>
      <c r="P524" s="120"/>
      <c r="Q524" s="120"/>
      <c r="R524" s="120"/>
      <c r="S524" s="120"/>
      <c r="T524" s="120"/>
      <c r="U524" s="120" t="s">
        <v>136</v>
      </c>
      <c r="V524" s="120"/>
      <c r="W524" s="120"/>
      <c r="X524" s="120"/>
      <c r="Y524" s="120"/>
      <c r="Z524" s="120"/>
      <c r="AA524" s="120"/>
      <c r="AB524" s="120"/>
      <c r="AC524" s="120"/>
      <c r="AD524" s="120"/>
      <c r="AE524" s="120"/>
      <c r="AF524" s="120"/>
      <c r="AG524" s="120"/>
      <c r="AH524" s="120"/>
      <c r="AI524" s="120"/>
      <c r="AJ524" s="120"/>
      <c r="AK524" s="120"/>
      <c r="AL524" s="120"/>
      <c r="AM524" s="120"/>
      <c r="AN524" s="120"/>
      <c r="AO524" s="120"/>
      <c r="AP524" s="120"/>
      <c r="AQ524" s="120"/>
      <c r="AR524" s="120"/>
      <c r="AS524" s="120"/>
      <c r="AT524" s="120"/>
      <c r="AU524" s="120"/>
      <c r="AV524" s="120"/>
      <c r="AW524" s="120"/>
      <c r="AX524" s="120"/>
    </row>
    <row r="525" spans="1:50" outlineLevel="1">
      <c r="A525" s="121">
        <v>268</v>
      </c>
      <c r="B525" s="125" t="s">
        <v>793</v>
      </c>
      <c r="C525" s="154" t="s">
        <v>794</v>
      </c>
      <c r="D525" s="127" t="s">
        <v>792</v>
      </c>
      <c r="E525" s="130">
        <v>1</v>
      </c>
      <c r="F525" s="133"/>
      <c r="G525" s="134">
        <f t="shared" si="9"/>
        <v>0</v>
      </c>
      <c r="H525" s="134">
        <v>0</v>
      </c>
      <c r="I525" s="134">
        <f t="shared" si="10"/>
        <v>0</v>
      </c>
      <c r="J525" s="134">
        <v>0</v>
      </c>
      <c r="K525" s="134">
        <f t="shared" si="11"/>
        <v>0</v>
      </c>
      <c r="L525" s="120"/>
      <c r="M525" s="120"/>
      <c r="N525" s="120"/>
      <c r="O525" s="120"/>
      <c r="P525" s="120"/>
      <c r="Q525" s="120"/>
      <c r="R525" s="120"/>
      <c r="S525" s="120"/>
      <c r="T525" s="120"/>
      <c r="U525" s="120" t="s">
        <v>136</v>
      </c>
      <c r="V525" s="120"/>
      <c r="W525" s="120"/>
      <c r="X525" s="120"/>
      <c r="Y525" s="120"/>
      <c r="Z525" s="120"/>
      <c r="AA525" s="120"/>
      <c r="AB525" s="120"/>
      <c r="AC525" s="120"/>
      <c r="AD525" s="120"/>
      <c r="AE525" s="120"/>
      <c r="AF525" s="120"/>
      <c r="AG525" s="120"/>
      <c r="AH525" s="120"/>
      <c r="AI525" s="120"/>
      <c r="AJ525" s="120"/>
      <c r="AK525" s="120"/>
      <c r="AL525" s="120"/>
      <c r="AM525" s="120"/>
      <c r="AN525" s="120"/>
      <c r="AO525" s="120"/>
      <c r="AP525" s="120"/>
      <c r="AQ525" s="120"/>
      <c r="AR525" s="120"/>
      <c r="AS525" s="120"/>
      <c r="AT525" s="120"/>
      <c r="AU525" s="120"/>
      <c r="AV525" s="120"/>
      <c r="AW525" s="120"/>
      <c r="AX525" s="120"/>
    </row>
    <row r="526" spans="1:50" outlineLevel="1">
      <c r="A526" s="121">
        <v>269</v>
      </c>
      <c r="B526" s="125" t="s">
        <v>795</v>
      </c>
      <c r="C526" s="154" t="s">
        <v>796</v>
      </c>
      <c r="D526" s="127" t="s">
        <v>792</v>
      </c>
      <c r="E526" s="130">
        <v>1</v>
      </c>
      <c r="F526" s="133"/>
      <c r="G526" s="134">
        <f t="shared" si="9"/>
        <v>0</v>
      </c>
      <c r="H526" s="134">
        <v>0</v>
      </c>
      <c r="I526" s="134">
        <f t="shared" si="10"/>
        <v>0</v>
      </c>
      <c r="J526" s="134">
        <v>0</v>
      </c>
      <c r="K526" s="134">
        <f t="shared" si="11"/>
        <v>0</v>
      </c>
      <c r="L526" s="120"/>
      <c r="M526" s="120"/>
      <c r="N526" s="120"/>
      <c r="O526" s="120"/>
      <c r="P526" s="120"/>
      <c r="Q526" s="120"/>
      <c r="R526" s="120"/>
      <c r="S526" s="120"/>
      <c r="T526" s="120"/>
      <c r="U526" s="120" t="s">
        <v>136</v>
      </c>
      <c r="V526" s="120"/>
      <c r="W526" s="120"/>
      <c r="X526" s="120"/>
      <c r="Y526" s="120"/>
      <c r="Z526" s="120"/>
      <c r="AA526" s="120"/>
      <c r="AB526" s="120"/>
      <c r="AC526" s="120"/>
      <c r="AD526" s="120"/>
      <c r="AE526" s="120"/>
      <c r="AF526" s="120"/>
      <c r="AG526" s="120"/>
      <c r="AH526" s="120"/>
      <c r="AI526" s="120"/>
      <c r="AJ526" s="120"/>
      <c r="AK526" s="120"/>
      <c r="AL526" s="120"/>
      <c r="AM526" s="120"/>
      <c r="AN526" s="120"/>
      <c r="AO526" s="120"/>
      <c r="AP526" s="120"/>
      <c r="AQ526" s="120"/>
      <c r="AR526" s="120"/>
      <c r="AS526" s="120"/>
      <c r="AT526" s="120"/>
      <c r="AU526" s="120"/>
      <c r="AV526" s="120"/>
      <c r="AW526" s="120"/>
      <c r="AX526" s="120"/>
    </row>
    <row r="527" spans="1:50" outlineLevel="1">
      <c r="A527" s="121">
        <v>270</v>
      </c>
      <c r="B527" s="125" t="s">
        <v>797</v>
      </c>
      <c r="C527" s="154" t="s">
        <v>798</v>
      </c>
      <c r="D527" s="127" t="s">
        <v>792</v>
      </c>
      <c r="E527" s="130">
        <v>1</v>
      </c>
      <c r="F527" s="133"/>
      <c r="G527" s="134">
        <f t="shared" si="9"/>
        <v>0</v>
      </c>
      <c r="H527" s="134">
        <v>0</v>
      </c>
      <c r="I527" s="134">
        <f t="shared" si="10"/>
        <v>0</v>
      </c>
      <c r="J527" s="134">
        <v>0</v>
      </c>
      <c r="K527" s="134">
        <f t="shared" si="11"/>
        <v>0</v>
      </c>
      <c r="L527" s="120"/>
      <c r="M527" s="120"/>
      <c r="N527" s="120"/>
      <c r="O527" s="120"/>
      <c r="P527" s="120"/>
      <c r="Q527" s="120"/>
      <c r="R527" s="120"/>
      <c r="S527" s="120"/>
      <c r="T527" s="120"/>
      <c r="U527" s="120" t="s">
        <v>136</v>
      </c>
      <c r="V527" s="120"/>
      <c r="W527" s="120"/>
      <c r="X527" s="120"/>
      <c r="Y527" s="120"/>
      <c r="Z527" s="120"/>
      <c r="AA527" s="120"/>
      <c r="AB527" s="120"/>
      <c r="AC527" s="120"/>
      <c r="AD527" s="120"/>
      <c r="AE527" s="120"/>
      <c r="AF527" s="120"/>
      <c r="AG527" s="120"/>
      <c r="AH527" s="120"/>
      <c r="AI527" s="120"/>
      <c r="AJ527" s="120"/>
      <c r="AK527" s="120"/>
      <c r="AL527" s="120"/>
      <c r="AM527" s="120"/>
      <c r="AN527" s="120"/>
      <c r="AO527" s="120"/>
      <c r="AP527" s="120"/>
      <c r="AQ527" s="120"/>
      <c r="AR527" s="120"/>
      <c r="AS527" s="120"/>
      <c r="AT527" s="120"/>
      <c r="AU527" s="120"/>
      <c r="AV527" s="120"/>
      <c r="AW527" s="120"/>
      <c r="AX527" s="120"/>
    </row>
    <row r="528" spans="1:50" outlineLevel="1">
      <c r="A528" s="121">
        <v>271</v>
      </c>
      <c r="B528" s="125" t="s">
        <v>799</v>
      </c>
      <c r="C528" s="154" t="s">
        <v>800</v>
      </c>
      <c r="D528" s="127" t="s">
        <v>792</v>
      </c>
      <c r="E528" s="130">
        <v>1</v>
      </c>
      <c r="F528" s="133"/>
      <c r="G528" s="134">
        <f t="shared" si="9"/>
        <v>0</v>
      </c>
      <c r="H528" s="134">
        <v>0</v>
      </c>
      <c r="I528" s="134">
        <f t="shared" si="10"/>
        <v>0</v>
      </c>
      <c r="J528" s="134">
        <v>0</v>
      </c>
      <c r="K528" s="134">
        <f t="shared" si="11"/>
        <v>0</v>
      </c>
      <c r="L528" s="120"/>
      <c r="M528" s="120"/>
      <c r="N528" s="120"/>
      <c r="O528" s="120"/>
      <c r="P528" s="120"/>
      <c r="Q528" s="120"/>
      <c r="R528" s="120"/>
      <c r="S528" s="120"/>
      <c r="T528" s="120"/>
      <c r="U528" s="120" t="s">
        <v>136</v>
      </c>
      <c r="V528" s="120"/>
      <c r="W528" s="120"/>
      <c r="X528" s="120"/>
      <c r="Y528" s="120"/>
      <c r="Z528" s="120"/>
      <c r="AA528" s="120"/>
      <c r="AB528" s="120"/>
      <c r="AC528" s="120"/>
      <c r="AD528" s="120"/>
      <c r="AE528" s="120"/>
      <c r="AF528" s="120"/>
      <c r="AG528" s="120"/>
      <c r="AH528" s="120"/>
      <c r="AI528" s="120"/>
      <c r="AJ528" s="120"/>
      <c r="AK528" s="120"/>
      <c r="AL528" s="120"/>
      <c r="AM528" s="120"/>
      <c r="AN528" s="120"/>
      <c r="AO528" s="120"/>
      <c r="AP528" s="120"/>
      <c r="AQ528" s="120"/>
      <c r="AR528" s="120"/>
      <c r="AS528" s="120"/>
      <c r="AT528" s="120"/>
      <c r="AU528" s="120"/>
      <c r="AV528" s="120"/>
      <c r="AW528" s="120"/>
      <c r="AX528" s="120"/>
    </row>
    <row r="529" spans="1:50" outlineLevel="1">
      <c r="A529" s="144">
        <v>272</v>
      </c>
      <c r="B529" s="145" t="s">
        <v>801</v>
      </c>
      <c r="C529" s="157" t="s">
        <v>802</v>
      </c>
      <c r="D529" s="146" t="s">
        <v>792</v>
      </c>
      <c r="E529" s="147">
        <v>1</v>
      </c>
      <c r="F529" s="148"/>
      <c r="G529" s="149">
        <f t="shared" si="9"/>
        <v>0</v>
      </c>
      <c r="H529" s="149">
        <v>0</v>
      </c>
      <c r="I529" s="149">
        <f t="shared" si="10"/>
        <v>0</v>
      </c>
      <c r="J529" s="149">
        <v>0</v>
      </c>
      <c r="K529" s="149">
        <f t="shared" si="11"/>
        <v>0</v>
      </c>
      <c r="L529" s="120"/>
      <c r="M529" s="120"/>
      <c r="N529" s="120"/>
      <c r="O529" s="120"/>
      <c r="P529" s="120"/>
      <c r="Q529" s="120"/>
      <c r="R529" s="120"/>
      <c r="S529" s="120"/>
      <c r="T529" s="120"/>
      <c r="U529" s="120" t="s">
        <v>136</v>
      </c>
      <c r="V529" s="120"/>
      <c r="W529" s="120"/>
      <c r="X529" s="120"/>
      <c r="Y529" s="120"/>
      <c r="Z529" s="120"/>
      <c r="AA529" s="120"/>
      <c r="AB529" s="120"/>
      <c r="AC529" s="120"/>
      <c r="AD529" s="120"/>
      <c r="AE529" s="120"/>
      <c r="AF529" s="120"/>
      <c r="AG529" s="120"/>
      <c r="AH529" s="120"/>
      <c r="AI529" s="120"/>
      <c r="AJ529" s="120"/>
      <c r="AK529" s="120"/>
      <c r="AL529" s="120"/>
      <c r="AM529" s="120"/>
      <c r="AN529" s="120"/>
      <c r="AO529" s="120"/>
      <c r="AP529" s="120"/>
      <c r="AQ529" s="120"/>
      <c r="AR529" s="120"/>
      <c r="AS529" s="120"/>
      <c r="AT529" s="120"/>
      <c r="AU529" s="120"/>
      <c r="AV529" s="120"/>
      <c r="AW529" s="120"/>
      <c r="AX529" s="120"/>
    </row>
    <row r="530" spans="1:50">
      <c r="A530" s="5"/>
      <c r="B530" s="6" t="s">
        <v>697</v>
      </c>
      <c r="C530" s="158" t="s">
        <v>697</v>
      </c>
      <c r="D530" s="5"/>
      <c r="E530" s="5"/>
      <c r="F530" s="5"/>
      <c r="G530" s="161"/>
      <c r="H530" s="161"/>
      <c r="I530" s="161"/>
      <c r="J530" s="161"/>
      <c r="K530" s="161"/>
      <c r="S530">
        <v>15</v>
      </c>
      <c r="T530">
        <v>21</v>
      </c>
    </row>
    <row r="531" spans="1:50">
      <c r="A531" s="150"/>
      <c r="B531" s="151">
        <v>26</v>
      </c>
      <c r="C531" s="159" t="s">
        <v>697</v>
      </c>
      <c r="D531" s="152"/>
      <c r="E531" s="152"/>
      <c r="F531" s="152"/>
      <c r="G531" s="153">
        <f>G6+G32+G57+G108+G168+G193+G220+G249+G253+G255+G269+G271+G294+G316+G318+G340+G363+G395+G401+G404+G414+G417+G434+G462+G488+G497+G508+G513+G517+G519+G521+G523</f>
        <v>0</v>
      </c>
      <c r="H531" s="161"/>
      <c r="I531" s="161"/>
      <c r="J531" s="161"/>
      <c r="K531" s="161"/>
      <c r="S531" t="e">
        <f>SUMIF(#REF!,S530,G5:G529)</f>
        <v>#REF!</v>
      </c>
      <c r="T531" t="e">
        <f>SUMIF(#REF!,T530,G5:G529)</f>
        <v>#REF!</v>
      </c>
      <c r="U531" t="s">
        <v>803</v>
      </c>
    </row>
    <row r="532" spans="1:50">
      <c r="A532" s="5"/>
      <c r="B532" s="6" t="s">
        <v>697</v>
      </c>
      <c r="C532" s="158" t="s">
        <v>697</v>
      </c>
      <c r="D532" s="5"/>
      <c r="E532" s="5"/>
      <c r="F532" s="5"/>
      <c r="G532" s="161"/>
      <c r="H532" s="161"/>
      <c r="I532" s="161"/>
      <c r="J532" s="161"/>
      <c r="K532" s="161"/>
    </row>
    <row r="533" spans="1:50">
      <c r="A533" s="5"/>
      <c r="B533" s="6" t="s">
        <v>697</v>
      </c>
      <c r="C533" s="158" t="s">
        <v>697</v>
      </c>
      <c r="D533" s="5"/>
      <c r="E533" s="5"/>
      <c r="F533" s="5"/>
      <c r="G533" s="161"/>
      <c r="H533" s="161"/>
      <c r="I533" s="161"/>
      <c r="J533" s="161"/>
      <c r="K533" s="161"/>
    </row>
    <row r="534" spans="1:50">
      <c r="A534" s="548">
        <v>33</v>
      </c>
      <c r="B534" s="548"/>
      <c r="C534" s="549"/>
      <c r="D534" s="5"/>
      <c r="E534" s="5"/>
      <c r="F534" s="5"/>
      <c r="G534" s="5"/>
      <c r="H534" s="5"/>
      <c r="I534" s="5"/>
      <c r="J534" s="5"/>
      <c r="K534" s="5"/>
    </row>
    <row r="535" spans="1:50">
      <c r="A535" s="550"/>
      <c r="B535" s="551"/>
      <c r="C535" s="552"/>
      <c r="D535" s="551"/>
      <c r="E535" s="551"/>
      <c r="F535" s="551"/>
      <c r="G535" s="553"/>
      <c r="H535" s="5"/>
      <c r="I535" s="5"/>
      <c r="J535" s="5"/>
      <c r="K535" s="5"/>
      <c r="U535" t="s">
        <v>804</v>
      </c>
    </row>
    <row r="536" spans="1:50">
      <c r="A536" s="554"/>
      <c r="B536" s="555"/>
      <c r="C536" s="556"/>
      <c r="D536" s="555"/>
      <c r="E536" s="555"/>
      <c r="F536" s="555"/>
      <c r="G536" s="557"/>
      <c r="H536" s="5"/>
      <c r="I536" s="5"/>
      <c r="J536" s="5"/>
      <c r="K536" s="5"/>
    </row>
    <row r="537" spans="1:50">
      <c r="A537" s="554"/>
      <c r="B537" s="555"/>
      <c r="C537" s="556"/>
      <c r="D537" s="555"/>
      <c r="E537" s="555"/>
      <c r="F537" s="555"/>
      <c r="G537" s="557"/>
      <c r="H537" s="5"/>
      <c r="I537" s="5"/>
      <c r="J537" s="5"/>
      <c r="K537" s="5"/>
    </row>
    <row r="538" spans="1:50">
      <c r="A538" s="554"/>
      <c r="B538" s="555"/>
      <c r="C538" s="556"/>
      <c r="D538" s="555"/>
      <c r="E538" s="555"/>
      <c r="F538" s="555"/>
      <c r="G538" s="557"/>
      <c r="H538" s="5"/>
      <c r="I538" s="5"/>
      <c r="J538" s="5"/>
      <c r="K538" s="5"/>
    </row>
    <row r="539" spans="1:50">
      <c r="A539" s="558"/>
      <c r="B539" s="559"/>
      <c r="C539" s="560"/>
      <c r="D539" s="559"/>
      <c r="E539" s="559"/>
      <c r="F539" s="559"/>
      <c r="G539" s="561"/>
      <c r="H539" s="5"/>
      <c r="I539" s="5"/>
      <c r="J539" s="5"/>
      <c r="K539" s="5"/>
    </row>
    <row r="540" spans="1:50">
      <c r="A540" s="5"/>
      <c r="B540" s="6" t="s">
        <v>697</v>
      </c>
      <c r="C540" s="158" t="s">
        <v>697</v>
      </c>
      <c r="D540" s="5"/>
      <c r="E540" s="5"/>
      <c r="F540" s="5"/>
      <c r="G540" s="5"/>
      <c r="H540" s="5"/>
      <c r="I540" s="5"/>
      <c r="J540" s="5"/>
      <c r="K540" s="5"/>
    </row>
    <row r="541" spans="1:50">
      <c r="C541" s="160"/>
      <c r="U541" t="s">
        <v>805</v>
      </c>
    </row>
  </sheetData>
  <mergeCells count="5">
    <mergeCell ref="A1:G1"/>
    <mergeCell ref="C2:G2"/>
    <mergeCell ref="C3:G3"/>
    <mergeCell ref="A534:C534"/>
    <mergeCell ref="A535:G539"/>
  </mergeCells>
  <pageMargins left="0.59055118110236204" right="0.39370078740157499"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dimension ref="A1:F441"/>
  <sheetViews>
    <sheetView zoomScale="130" zoomScaleNormal="110" workbookViewId="0">
      <pane ySplit="1" topLeftCell="A53" activePane="bottomLeft" state="frozen"/>
      <selection activeCell="A36" sqref="A36"/>
      <selection pane="bottomLeft" activeCell="A84" sqref="A84:C84"/>
    </sheetView>
  </sheetViews>
  <sheetFormatPr defaultRowHeight="12.75"/>
  <cols>
    <col min="1" max="1" width="61.7109375" style="483" customWidth="1"/>
    <col min="2" max="2" width="5.7109375" style="444" customWidth="1"/>
    <col min="3" max="3" width="6.7109375" style="474" customWidth="1"/>
    <col min="4" max="4" width="7.7109375" style="484" customWidth="1"/>
    <col min="5" max="5" width="7.7109375" style="485" customWidth="1"/>
    <col min="6" max="6" width="3.85546875" style="443" customWidth="1"/>
    <col min="7" max="240" width="9.140625" style="443"/>
    <col min="241" max="241" width="61.7109375" style="443" customWidth="1"/>
    <col min="242" max="242" width="5.7109375" style="443" customWidth="1"/>
    <col min="243" max="243" width="6.7109375" style="443" customWidth="1"/>
    <col min="244" max="245" width="7.7109375" style="443" customWidth="1"/>
    <col min="246" max="246" width="3.85546875" style="443" customWidth="1"/>
    <col min="247" max="247" width="4.140625" style="443" customWidth="1"/>
    <col min="248" max="496" width="9.140625" style="443"/>
    <col min="497" max="497" width="61.7109375" style="443" customWidth="1"/>
    <col min="498" max="498" width="5.7109375" style="443" customWidth="1"/>
    <col min="499" max="499" width="6.7109375" style="443" customWidth="1"/>
    <col min="500" max="501" width="7.7109375" style="443" customWidth="1"/>
    <col min="502" max="502" width="3.85546875" style="443" customWidth="1"/>
    <col min="503" max="503" width="4.140625" style="443" customWidth="1"/>
    <col min="504" max="752" width="9.140625" style="443"/>
    <col min="753" max="753" width="61.7109375" style="443" customWidth="1"/>
    <col min="754" max="754" width="5.7109375" style="443" customWidth="1"/>
    <col min="755" max="755" width="6.7109375" style="443" customWidth="1"/>
    <col min="756" max="757" width="7.7109375" style="443" customWidth="1"/>
    <col min="758" max="758" width="3.85546875" style="443" customWidth="1"/>
    <col min="759" max="759" width="4.140625" style="443" customWidth="1"/>
    <col min="760" max="1008" width="9.140625" style="443"/>
    <col min="1009" max="1009" width="61.7109375" style="443" customWidth="1"/>
    <col min="1010" max="1010" width="5.7109375" style="443" customWidth="1"/>
    <col min="1011" max="1011" width="6.7109375" style="443" customWidth="1"/>
    <col min="1012" max="1013" width="7.7109375" style="443" customWidth="1"/>
    <col min="1014" max="1014" width="3.85546875" style="443" customWidth="1"/>
    <col min="1015" max="1015" width="4.140625" style="443" customWidth="1"/>
    <col min="1016" max="1264" width="9.140625" style="443"/>
    <col min="1265" max="1265" width="61.7109375" style="443" customWidth="1"/>
    <col min="1266" max="1266" width="5.7109375" style="443" customWidth="1"/>
    <col min="1267" max="1267" width="6.7109375" style="443" customWidth="1"/>
    <col min="1268" max="1269" width="7.7109375" style="443" customWidth="1"/>
    <col min="1270" max="1270" width="3.85546875" style="443" customWidth="1"/>
    <col min="1271" max="1271" width="4.140625" style="443" customWidth="1"/>
    <col min="1272" max="1520" width="9.140625" style="443"/>
    <col min="1521" max="1521" width="61.7109375" style="443" customWidth="1"/>
    <col min="1522" max="1522" width="5.7109375" style="443" customWidth="1"/>
    <col min="1523" max="1523" width="6.7109375" style="443" customWidth="1"/>
    <col min="1524" max="1525" width="7.7109375" style="443" customWidth="1"/>
    <col min="1526" max="1526" width="3.85546875" style="443" customWidth="1"/>
    <col min="1527" max="1527" width="4.140625" style="443" customWidth="1"/>
    <col min="1528" max="1776" width="9.140625" style="443"/>
    <col min="1777" max="1777" width="61.7109375" style="443" customWidth="1"/>
    <col min="1778" max="1778" width="5.7109375" style="443" customWidth="1"/>
    <col min="1779" max="1779" width="6.7109375" style="443" customWidth="1"/>
    <col min="1780" max="1781" width="7.7109375" style="443" customWidth="1"/>
    <col min="1782" max="1782" width="3.85546875" style="443" customWidth="1"/>
    <col min="1783" max="1783" width="4.140625" style="443" customWidth="1"/>
    <col min="1784" max="2032" width="9.140625" style="443"/>
    <col min="2033" max="2033" width="61.7109375" style="443" customWidth="1"/>
    <col min="2034" max="2034" width="5.7109375" style="443" customWidth="1"/>
    <col min="2035" max="2035" width="6.7109375" style="443" customWidth="1"/>
    <col min="2036" max="2037" width="7.7109375" style="443" customWidth="1"/>
    <col min="2038" max="2038" width="3.85546875" style="443" customWidth="1"/>
    <col min="2039" max="2039" width="4.140625" style="443" customWidth="1"/>
    <col min="2040" max="2288" width="9.140625" style="443"/>
    <col min="2289" max="2289" width="61.7109375" style="443" customWidth="1"/>
    <col min="2290" max="2290" width="5.7109375" style="443" customWidth="1"/>
    <col min="2291" max="2291" width="6.7109375" style="443" customWidth="1"/>
    <col min="2292" max="2293" width="7.7109375" style="443" customWidth="1"/>
    <col min="2294" max="2294" width="3.85546875" style="443" customWidth="1"/>
    <col min="2295" max="2295" width="4.140625" style="443" customWidth="1"/>
    <col min="2296" max="2544" width="9.140625" style="443"/>
    <col min="2545" max="2545" width="61.7109375" style="443" customWidth="1"/>
    <col min="2546" max="2546" width="5.7109375" style="443" customWidth="1"/>
    <col min="2547" max="2547" width="6.7109375" style="443" customWidth="1"/>
    <col min="2548" max="2549" width="7.7109375" style="443" customWidth="1"/>
    <col min="2550" max="2550" width="3.85546875" style="443" customWidth="1"/>
    <col min="2551" max="2551" width="4.140625" style="443" customWidth="1"/>
    <col min="2552" max="2800" width="9.140625" style="443"/>
    <col min="2801" max="2801" width="61.7109375" style="443" customWidth="1"/>
    <col min="2802" max="2802" width="5.7109375" style="443" customWidth="1"/>
    <col min="2803" max="2803" width="6.7109375" style="443" customWidth="1"/>
    <col min="2804" max="2805" width="7.7109375" style="443" customWidth="1"/>
    <col min="2806" max="2806" width="3.85546875" style="443" customWidth="1"/>
    <col min="2807" max="2807" width="4.140625" style="443" customWidth="1"/>
    <col min="2808" max="3056" width="9.140625" style="443"/>
    <col min="3057" max="3057" width="61.7109375" style="443" customWidth="1"/>
    <col min="3058" max="3058" width="5.7109375" style="443" customWidth="1"/>
    <col min="3059" max="3059" width="6.7109375" style="443" customWidth="1"/>
    <col min="3060" max="3061" width="7.7109375" style="443" customWidth="1"/>
    <col min="3062" max="3062" width="3.85546875" style="443" customWidth="1"/>
    <col min="3063" max="3063" width="4.140625" style="443" customWidth="1"/>
    <col min="3064" max="3312" width="9.140625" style="443"/>
    <col min="3313" max="3313" width="61.7109375" style="443" customWidth="1"/>
    <col min="3314" max="3314" width="5.7109375" style="443" customWidth="1"/>
    <col min="3315" max="3315" width="6.7109375" style="443" customWidth="1"/>
    <col min="3316" max="3317" width="7.7109375" style="443" customWidth="1"/>
    <col min="3318" max="3318" width="3.85546875" style="443" customWidth="1"/>
    <col min="3319" max="3319" width="4.140625" style="443" customWidth="1"/>
    <col min="3320" max="3568" width="9.140625" style="443"/>
    <col min="3569" max="3569" width="61.7109375" style="443" customWidth="1"/>
    <col min="3570" max="3570" width="5.7109375" style="443" customWidth="1"/>
    <col min="3571" max="3571" width="6.7109375" style="443" customWidth="1"/>
    <col min="3572" max="3573" width="7.7109375" style="443" customWidth="1"/>
    <col min="3574" max="3574" width="3.85546875" style="443" customWidth="1"/>
    <col min="3575" max="3575" width="4.140625" style="443" customWidth="1"/>
    <col min="3576" max="3824" width="9.140625" style="443"/>
    <col min="3825" max="3825" width="61.7109375" style="443" customWidth="1"/>
    <col min="3826" max="3826" width="5.7109375" style="443" customWidth="1"/>
    <col min="3827" max="3827" width="6.7109375" style="443" customWidth="1"/>
    <col min="3828" max="3829" width="7.7109375" style="443" customWidth="1"/>
    <col min="3830" max="3830" width="3.85546875" style="443" customWidth="1"/>
    <col min="3831" max="3831" width="4.140625" style="443" customWidth="1"/>
    <col min="3832" max="4080" width="9.140625" style="443"/>
    <col min="4081" max="4081" width="61.7109375" style="443" customWidth="1"/>
    <col min="4082" max="4082" width="5.7109375" style="443" customWidth="1"/>
    <col min="4083" max="4083" width="6.7109375" style="443" customWidth="1"/>
    <col min="4084" max="4085" width="7.7109375" style="443" customWidth="1"/>
    <col min="4086" max="4086" width="3.85546875" style="443" customWidth="1"/>
    <col min="4087" max="4087" width="4.140625" style="443" customWidth="1"/>
    <col min="4088" max="4336" width="9.140625" style="443"/>
    <col min="4337" max="4337" width="61.7109375" style="443" customWidth="1"/>
    <col min="4338" max="4338" width="5.7109375" style="443" customWidth="1"/>
    <col min="4339" max="4339" width="6.7109375" style="443" customWidth="1"/>
    <col min="4340" max="4341" width="7.7109375" style="443" customWidth="1"/>
    <col min="4342" max="4342" width="3.85546875" style="443" customWidth="1"/>
    <col min="4343" max="4343" width="4.140625" style="443" customWidth="1"/>
    <col min="4344" max="4592" width="9.140625" style="443"/>
    <col min="4593" max="4593" width="61.7109375" style="443" customWidth="1"/>
    <col min="4594" max="4594" width="5.7109375" style="443" customWidth="1"/>
    <col min="4595" max="4595" width="6.7109375" style="443" customWidth="1"/>
    <col min="4596" max="4597" width="7.7109375" style="443" customWidth="1"/>
    <col min="4598" max="4598" width="3.85546875" style="443" customWidth="1"/>
    <col min="4599" max="4599" width="4.140625" style="443" customWidth="1"/>
    <col min="4600" max="4848" width="9.140625" style="443"/>
    <col min="4849" max="4849" width="61.7109375" style="443" customWidth="1"/>
    <col min="4850" max="4850" width="5.7109375" style="443" customWidth="1"/>
    <col min="4851" max="4851" width="6.7109375" style="443" customWidth="1"/>
    <col min="4852" max="4853" width="7.7109375" style="443" customWidth="1"/>
    <col min="4854" max="4854" width="3.85546875" style="443" customWidth="1"/>
    <col min="4855" max="4855" width="4.140625" style="443" customWidth="1"/>
    <col min="4856" max="5104" width="9.140625" style="443"/>
    <col min="5105" max="5105" width="61.7109375" style="443" customWidth="1"/>
    <col min="5106" max="5106" width="5.7109375" style="443" customWidth="1"/>
    <col min="5107" max="5107" width="6.7109375" style="443" customWidth="1"/>
    <col min="5108" max="5109" width="7.7109375" style="443" customWidth="1"/>
    <col min="5110" max="5110" width="3.85546875" style="443" customWidth="1"/>
    <col min="5111" max="5111" width="4.140625" style="443" customWidth="1"/>
    <col min="5112" max="5360" width="9.140625" style="443"/>
    <col min="5361" max="5361" width="61.7109375" style="443" customWidth="1"/>
    <col min="5362" max="5362" width="5.7109375" style="443" customWidth="1"/>
    <col min="5363" max="5363" width="6.7109375" style="443" customWidth="1"/>
    <col min="5364" max="5365" width="7.7109375" style="443" customWidth="1"/>
    <col min="5366" max="5366" width="3.85546875" style="443" customWidth="1"/>
    <col min="5367" max="5367" width="4.140625" style="443" customWidth="1"/>
    <col min="5368" max="5616" width="9.140625" style="443"/>
    <col min="5617" max="5617" width="61.7109375" style="443" customWidth="1"/>
    <col min="5618" max="5618" width="5.7109375" style="443" customWidth="1"/>
    <col min="5619" max="5619" width="6.7109375" style="443" customWidth="1"/>
    <col min="5620" max="5621" width="7.7109375" style="443" customWidth="1"/>
    <col min="5622" max="5622" width="3.85546875" style="443" customWidth="1"/>
    <col min="5623" max="5623" width="4.140625" style="443" customWidth="1"/>
    <col min="5624" max="5872" width="9.140625" style="443"/>
    <col min="5873" max="5873" width="61.7109375" style="443" customWidth="1"/>
    <col min="5874" max="5874" width="5.7109375" style="443" customWidth="1"/>
    <col min="5875" max="5875" width="6.7109375" style="443" customWidth="1"/>
    <col min="5876" max="5877" width="7.7109375" style="443" customWidth="1"/>
    <col min="5878" max="5878" width="3.85546875" style="443" customWidth="1"/>
    <col min="5879" max="5879" width="4.140625" style="443" customWidth="1"/>
    <col min="5880" max="6128" width="9.140625" style="443"/>
    <col min="6129" max="6129" width="61.7109375" style="443" customWidth="1"/>
    <col min="6130" max="6130" width="5.7109375" style="443" customWidth="1"/>
    <col min="6131" max="6131" width="6.7109375" style="443" customWidth="1"/>
    <col min="6132" max="6133" width="7.7109375" style="443" customWidth="1"/>
    <col min="6134" max="6134" width="3.85546875" style="443" customWidth="1"/>
    <col min="6135" max="6135" width="4.140625" style="443" customWidth="1"/>
    <col min="6136" max="6384" width="9.140625" style="443"/>
    <col min="6385" max="6385" width="61.7109375" style="443" customWidth="1"/>
    <col min="6386" max="6386" width="5.7109375" style="443" customWidth="1"/>
    <col min="6387" max="6387" width="6.7109375" style="443" customWidth="1"/>
    <col min="6388" max="6389" width="7.7109375" style="443" customWidth="1"/>
    <col min="6390" max="6390" width="3.85546875" style="443" customWidth="1"/>
    <col min="6391" max="6391" width="4.140625" style="443" customWidth="1"/>
    <col min="6392" max="6640" width="9.140625" style="443"/>
    <col min="6641" max="6641" width="61.7109375" style="443" customWidth="1"/>
    <col min="6642" max="6642" width="5.7109375" style="443" customWidth="1"/>
    <col min="6643" max="6643" width="6.7109375" style="443" customWidth="1"/>
    <col min="6644" max="6645" width="7.7109375" style="443" customWidth="1"/>
    <col min="6646" max="6646" width="3.85546875" style="443" customWidth="1"/>
    <col min="6647" max="6647" width="4.140625" style="443" customWidth="1"/>
    <col min="6648" max="6896" width="9.140625" style="443"/>
    <col min="6897" max="6897" width="61.7109375" style="443" customWidth="1"/>
    <col min="6898" max="6898" width="5.7109375" style="443" customWidth="1"/>
    <col min="6899" max="6899" width="6.7109375" style="443" customWidth="1"/>
    <col min="6900" max="6901" width="7.7109375" style="443" customWidth="1"/>
    <col min="6902" max="6902" width="3.85546875" style="443" customWidth="1"/>
    <col min="6903" max="6903" width="4.140625" style="443" customWidth="1"/>
    <col min="6904" max="7152" width="9.140625" style="443"/>
    <col min="7153" max="7153" width="61.7109375" style="443" customWidth="1"/>
    <col min="7154" max="7154" width="5.7109375" style="443" customWidth="1"/>
    <col min="7155" max="7155" width="6.7109375" style="443" customWidth="1"/>
    <col min="7156" max="7157" width="7.7109375" style="443" customWidth="1"/>
    <col min="7158" max="7158" width="3.85546875" style="443" customWidth="1"/>
    <col min="7159" max="7159" width="4.140625" style="443" customWidth="1"/>
    <col min="7160" max="7408" width="9.140625" style="443"/>
    <col min="7409" max="7409" width="61.7109375" style="443" customWidth="1"/>
    <col min="7410" max="7410" width="5.7109375" style="443" customWidth="1"/>
    <col min="7411" max="7411" width="6.7109375" style="443" customWidth="1"/>
    <col min="7412" max="7413" width="7.7109375" style="443" customWidth="1"/>
    <col min="7414" max="7414" width="3.85546875" style="443" customWidth="1"/>
    <col min="7415" max="7415" width="4.140625" style="443" customWidth="1"/>
    <col min="7416" max="7664" width="9.140625" style="443"/>
    <col min="7665" max="7665" width="61.7109375" style="443" customWidth="1"/>
    <col min="7666" max="7666" width="5.7109375" style="443" customWidth="1"/>
    <col min="7667" max="7667" width="6.7109375" style="443" customWidth="1"/>
    <col min="7668" max="7669" width="7.7109375" style="443" customWidth="1"/>
    <col min="7670" max="7670" width="3.85546875" style="443" customWidth="1"/>
    <col min="7671" max="7671" width="4.140625" style="443" customWidth="1"/>
    <col min="7672" max="7920" width="9.140625" style="443"/>
    <col min="7921" max="7921" width="61.7109375" style="443" customWidth="1"/>
    <col min="7922" max="7922" width="5.7109375" style="443" customWidth="1"/>
    <col min="7923" max="7923" width="6.7109375" style="443" customWidth="1"/>
    <col min="7924" max="7925" width="7.7109375" style="443" customWidth="1"/>
    <col min="7926" max="7926" width="3.85546875" style="443" customWidth="1"/>
    <col min="7927" max="7927" width="4.140625" style="443" customWidth="1"/>
    <col min="7928" max="8176" width="9.140625" style="443"/>
    <col min="8177" max="8177" width="61.7109375" style="443" customWidth="1"/>
    <col min="8178" max="8178" width="5.7109375" style="443" customWidth="1"/>
    <col min="8179" max="8179" width="6.7109375" style="443" customWidth="1"/>
    <col min="8180" max="8181" width="7.7109375" style="443" customWidth="1"/>
    <col min="8182" max="8182" width="3.85546875" style="443" customWidth="1"/>
    <col min="8183" max="8183" width="4.140625" style="443" customWidth="1"/>
    <col min="8184" max="8432" width="9.140625" style="443"/>
    <col min="8433" max="8433" width="61.7109375" style="443" customWidth="1"/>
    <col min="8434" max="8434" width="5.7109375" style="443" customWidth="1"/>
    <col min="8435" max="8435" width="6.7109375" style="443" customWidth="1"/>
    <col min="8436" max="8437" width="7.7109375" style="443" customWidth="1"/>
    <col min="8438" max="8438" width="3.85546875" style="443" customWidth="1"/>
    <col min="8439" max="8439" width="4.140625" style="443" customWidth="1"/>
    <col min="8440" max="8688" width="9.140625" style="443"/>
    <col min="8689" max="8689" width="61.7109375" style="443" customWidth="1"/>
    <col min="8690" max="8690" width="5.7109375" style="443" customWidth="1"/>
    <col min="8691" max="8691" width="6.7109375" style="443" customWidth="1"/>
    <col min="8692" max="8693" width="7.7109375" style="443" customWidth="1"/>
    <col min="8694" max="8694" width="3.85546875" style="443" customWidth="1"/>
    <col min="8695" max="8695" width="4.140625" style="443" customWidth="1"/>
    <col min="8696" max="8944" width="9.140625" style="443"/>
    <col min="8945" max="8945" width="61.7109375" style="443" customWidth="1"/>
    <col min="8946" max="8946" width="5.7109375" style="443" customWidth="1"/>
    <col min="8947" max="8947" width="6.7109375" style="443" customWidth="1"/>
    <col min="8948" max="8949" width="7.7109375" style="443" customWidth="1"/>
    <col min="8950" max="8950" width="3.85546875" style="443" customWidth="1"/>
    <col min="8951" max="8951" width="4.140625" style="443" customWidth="1"/>
    <col min="8952" max="9200" width="9.140625" style="443"/>
    <col min="9201" max="9201" width="61.7109375" style="443" customWidth="1"/>
    <col min="9202" max="9202" width="5.7109375" style="443" customWidth="1"/>
    <col min="9203" max="9203" width="6.7109375" style="443" customWidth="1"/>
    <col min="9204" max="9205" width="7.7109375" style="443" customWidth="1"/>
    <col min="9206" max="9206" width="3.85546875" style="443" customWidth="1"/>
    <col min="9207" max="9207" width="4.140625" style="443" customWidth="1"/>
    <col min="9208" max="9456" width="9.140625" style="443"/>
    <col min="9457" max="9457" width="61.7109375" style="443" customWidth="1"/>
    <col min="9458" max="9458" width="5.7109375" style="443" customWidth="1"/>
    <col min="9459" max="9459" width="6.7109375" style="443" customWidth="1"/>
    <col min="9460" max="9461" width="7.7109375" style="443" customWidth="1"/>
    <col min="9462" max="9462" width="3.85546875" style="443" customWidth="1"/>
    <col min="9463" max="9463" width="4.140625" style="443" customWidth="1"/>
    <col min="9464" max="9712" width="9.140625" style="443"/>
    <col min="9713" max="9713" width="61.7109375" style="443" customWidth="1"/>
    <col min="9714" max="9714" width="5.7109375" style="443" customWidth="1"/>
    <col min="9715" max="9715" width="6.7109375" style="443" customWidth="1"/>
    <col min="9716" max="9717" width="7.7109375" style="443" customWidth="1"/>
    <col min="9718" max="9718" width="3.85546875" style="443" customWidth="1"/>
    <col min="9719" max="9719" width="4.140625" style="443" customWidth="1"/>
    <col min="9720" max="9968" width="9.140625" style="443"/>
    <col min="9969" max="9969" width="61.7109375" style="443" customWidth="1"/>
    <col min="9970" max="9970" width="5.7109375" style="443" customWidth="1"/>
    <col min="9971" max="9971" width="6.7109375" style="443" customWidth="1"/>
    <col min="9972" max="9973" width="7.7109375" style="443" customWidth="1"/>
    <col min="9974" max="9974" width="3.85546875" style="443" customWidth="1"/>
    <col min="9975" max="9975" width="4.140625" style="443" customWidth="1"/>
    <col min="9976" max="10224" width="9.140625" style="443"/>
    <col min="10225" max="10225" width="61.7109375" style="443" customWidth="1"/>
    <col min="10226" max="10226" width="5.7109375" style="443" customWidth="1"/>
    <col min="10227" max="10227" width="6.7109375" style="443" customWidth="1"/>
    <col min="10228" max="10229" width="7.7109375" style="443" customWidth="1"/>
    <col min="10230" max="10230" width="3.85546875" style="443" customWidth="1"/>
    <col min="10231" max="10231" width="4.140625" style="443" customWidth="1"/>
    <col min="10232" max="10480" width="9.140625" style="443"/>
    <col min="10481" max="10481" width="61.7109375" style="443" customWidth="1"/>
    <col min="10482" max="10482" width="5.7109375" style="443" customWidth="1"/>
    <col min="10483" max="10483" width="6.7109375" style="443" customWidth="1"/>
    <col min="10484" max="10485" width="7.7109375" style="443" customWidth="1"/>
    <col min="10486" max="10486" width="3.85546875" style="443" customWidth="1"/>
    <col min="10487" max="10487" width="4.140625" style="443" customWidth="1"/>
    <col min="10488" max="10736" width="9.140625" style="443"/>
    <col min="10737" max="10737" width="61.7109375" style="443" customWidth="1"/>
    <col min="10738" max="10738" width="5.7109375" style="443" customWidth="1"/>
    <col min="10739" max="10739" width="6.7109375" style="443" customWidth="1"/>
    <col min="10740" max="10741" width="7.7109375" style="443" customWidth="1"/>
    <col min="10742" max="10742" width="3.85546875" style="443" customWidth="1"/>
    <col min="10743" max="10743" width="4.140625" style="443" customWidth="1"/>
    <col min="10744" max="10992" width="9.140625" style="443"/>
    <col min="10993" max="10993" width="61.7109375" style="443" customWidth="1"/>
    <col min="10994" max="10994" width="5.7109375" style="443" customWidth="1"/>
    <col min="10995" max="10995" width="6.7109375" style="443" customWidth="1"/>
    <col min="10996" max="10997" width="7.7109375" style="443" customWidth="1"/>
    <col min="10998" max="10998" width="3.85546875" style="443" customWidth="1"/>
    <col min="10999" max="10999" width="4.140625" style="443" customWidth="1"/>
    <col min="11000" max="11248" width="9.140625" style="443"/>
    <col min="11249" max="11249" width="61.7109375" style="443" customWidth="1"/>
    <col min="11250" max="11250" width="5.7109375" style="443" customWidth="1"/>
    <col min="11251" max="11251" width="6.7109375" style="443" customWidth="1"/>
    <col min="11252" max="11253" width="7.7109375" style="443" customWidth="1"/>
    <col min="11254" max="11254" width="3.85546875" style="443" customWidth="1"/>
    <col min="11255" max="11255" width="4.140625" style="443" customWidth="1"/>
    <col min="11256" max="11504" width="9.140625" style="443"/>
    <col min="11505" max="11505" width="61.7109375" style="443" customWidth="1"/>
    <col min="11506" max="11506" width="5.7109375" style="443" customWidth="1"/>
    <col min="11507" max="11507" width="6.7109375" style="443" customWidth="1"/>
    <col min="11508" max="11509" width="7.7109375" style="443" customWidth="1"/>
    <col min="11510" max="11510" width="3.85546875" style="443" customWidth="1"/>
    <col min="11511" max="11511" width="4.140625" style="443" customWidth="1"/>
    <col min="11512" max="11760" width="9.140625" style="443"/>
    <col min="11761" max="11761" width="61.7109375" style="443" customWidth="1"/>
    <col min="11762" max="11762" width="5.7109375" style="443" customWidth="1"/>
    <col min="11763" max="11763" width="6.7109375" style="443" customWidth="1"/>
    <col min="11764" max="11765" width="7.7109375" style="443" customWidth="1"/>
    <col min="11766" max="11766" width="3.85546875" style="443" customWidth="1"/>
    <col min="11767" max="11767" width="4.140625" style="443" customWidth="1"/>
    <col min="11768" max="12016" width="9.140625" style="443"/>
    <col min="12017" max="12017" width="61.7109375" style="443" customWidth="1"/>
    <col min="12018" max="12018" width="5.7109375" style="443" customWidth="1"/>
    <col min="12019" max="12019" width="6.7109375" style="443" customWidth="1"/>
    <col min="12020" max="12021" width="7.7109375" style="443" customWidth="1"/>
    <col min="12022" max="12022" width="3.85546875" style="443" customWidth="1"/>
    <col min="12023" max="12023" width="4.140625" style="443" customWidth="1"/>
    <col min="12024" max="12272" width="9.140625" style="443"/>
    <col min="12273" max="12273" width="61.7109375" style="443" customWidth="1"/>
    <col min="12274" max="12274" width="5.7109375" style="443" customWidth="1"/>
    <col min="12275" max="12275" width="6.7109375" style="443" customWidth="1"/>
    <col min="12276" max="12277" width="7.7109375" style="443" customWidth="1"/>
    <col min="12278" max="12278" width="3.85546875" style="443" customWidth="1"/>
    <col min="12279" max="12279" width="4.140625" style="443" customWidth="1"/>
    <col min="12280" max="12528" width="9.140625" style="443"/>
    <col min="12529" max="12529" width="61.7109375" style="443" customWidth="1"/>
    <col min="12530" max="12530" width="5.7109375" style="443" customWidth="1"/>
    <col min="12531" max="12531" width="6.7109375" style="443" customWidth="1"/>
    <col min="12532" max="12533" width="7.7109375" style="443" customWidth="1"/>
    <col min="12534" max="12534" width="3.85546875" style="443" customWidth="1"/>
    <col min="12535" max="12535" width="4.140625" style="443" customWidth="1"/>
    <col min="12536" max="12784" width="9.140625" style="443"/>
    <col min="12785" max="12785" width="61.7109375" style="443" customWidth="1"/>
    <col min="12786" max="12786" width="5.7109375" style="443" customWidth="1"/>
    <col min="12787" max="12787" width="6.7109375" style="443" customWidth="1"/>
    <col min="12788" max="12789" width="7.7109375" style="443" customWidth="1"/>
    <col min="12790" max="12790" width="3.85546875" style="443" customWidth="1"/>
    <col min="12791" max="12791" width="4.140625" style="443" customWidth="1"/>
    <col min="12792" max="13040" width="9.140625" style="443"/>
    <col min="13041" max="13041" width="61.7109375" style="443" customWidth="1"/>
    <col min="13042" max="13042" width="5.7109375" style="443" customWidth="1"/>
    <col min="13043" max="13043" width="6.7109375" style="443" customWidth="1"/>
    <col min="13044" max="13045" width="7.7109375" style="443" customWidth="1"/>
    <col min="13046" max="13046" width="3.85546875" style="443" customWidth="1"/>
    <col min="13047" max="13047" width="4.140625" style="443" customWidth="1"/>
    <col min="13048" max="13296" width="9.140625" style="443"/>
    <col min="13297" max="13297" width="61.7109375" style="443" customWidth="1"/>
    <col min="13298" max="13298" width="5.7109375" style="443" customWidth="1"/>
    <col min="13299" max="13299" width="6.7109375" style="443" customWidth="1"/>
    <col min="13300" max="13301" width="7.7109375" style="443" customWidth="1"/>
    <col min="13302" max="13302" width="3.85546875" style="443" customWidth="1"/>
    <col min="13303" max="13303" width="4.140625" style="443" customWidth="1"/>
    <col min="13304" max="13552" width="9.140625" style="443"/>
    <col min="13553" max="13553" width="61.7109375" style="443" customWidth="1"/>
    <col min="13554" max="13554" width="5.7109375" style="443" customWidth="1"/>
    <col min="13555" max="13555" width="6.7109375" style="443" customWidth="1"/>
    <col min="13556" max="13557" width="7.7109375" style="443" customWidth="1"/>
    <col min="13558" max="13558" width="3.85546875" style="443" customWidth="1"/>
    <col min="13559" max="13559" width="4.140625" style="443" customWidth="1"/>
    <col min="13560" max="13808" width="9.140625" style="443"/>
    <col min="13809" max="13809" width="61.7109375" style="443" customWidth="1"/>
    <col min="13810" max="13810" width="5.7109375" style="443" customWidth="1"/>
    <col min="13811" max="13811" width="6.7109375" style="443" customWidth="1"/>
    <col min="13812" max="13813" width="7.7109375" style="443" customWidth="1"/>
    <col min="13814" max="13814" width="3.85546875" style="443" customWidth="1"/>
    <col min="13815" max="13815" width="4.140625" style="443" customWidth="1"/>
    <col min="13816" max="14064" width="9.140625" style="443"/>
    <col min="14065" max="14065" width="61.7109375" style="443" customWidth="1"/>
    <col min="14066" max="14066" width="5.7109375" style="443" customWidth="1"/>
    <col min="14067" max="14067" width="6.7109375" style="443" customWidth="1"/>
    <col min="14068" max="14069" width="7.7109375" style="443" customWidth="1"/>
    <col min="14070" max="14070" width="3.85546875" style="443" customWidth="1"/>
    <col min="14071" max="14071" width="4.140625" style="443" customWidth="1"/>
    <col min="14072" max="14320" width="9.140625" style="443"/>
    <col min="14321" max="14321" width="61.7109375" style="443" customWidth="1"/>
    <col min="14322" max="14322" width="5.7109375" style="443" customWidth="1"/>
    <col min="14323" max="14323" width="6.7109375" style="443" customWidth="1"/>
    <col min="14324" max="14325" width="7.7109375" style="443" customWidth="1"/>
    <col min="14326" max="14326" width="3.85546875" style="443" customWidth="1"/>
    <col min="14327" max="14327" width="4.140625" style="443" customWidth="1"/>
    <col min="14328" max="14576" width="9.140625" style="443"/>
    <col min="14577" max="14577" width="61.7109375" style="443" customWidth="1"/>
    <col min="14578" max="14578" width="5.7109375" style="443" customWidth="1"/>
    <col min="14579" max="14579" width="6.7109375" style="443" customWidth="1"/>
    <col min="14580" max="14581" width="7.7109375" style="443" customWidth="1"/>
    <col min="14582" max="14582" width="3.85546875" style="443" customWidth="1"/>
    <col min="14583" max="14583" width="4.140625" style="443" customWidth="1"/>
    <col min="14584" max="14832" width="9.140625" style="443"/>
    <col min="14833" max="14833" width="61.7109375" style="443" customWidth="1"/>
    <col min="14834" max="14834" width="5.7109375" style="443" customWidth="1"/>
    <col min="14835" max="14835" width="6.7109375" style="443" customWidth="1"/>
    <col min="14836" max="14837" width="7.7109375" style="443" customWidth="1"/>
    <col min="14838" max="14838" width="3.85546875" style="443" customWidth="1"/>
    <col min="14839" max="14839" width="4.140625" style="443" customWidth="1"/>
    <col min="14840" max="15088" width="9.140625" style="443"/>
    <col min="15089" max="15089" width="61.7109375" style="443" customWidth="1"/>
    <col min="15090" max="15090" width="5.7109375" style="443" customWidth="1"/>
    <col min="15091" max="15091" width="6.7109375" style="443" customWidth="1"/>
    <col min="15092" max="15093" width="7.7109375" style="443" customWidth="1"/>
    <col min="15094" max="15094" width="3.85546875" style="443" customWidth="1"/>
    <col min="15095" max="15095" width="4.140625" style="443" customWidth="1"/>
    <col min="15096" max="15344" width="9.140625" style="443"/>
    <col min="15345" max="15345" width="61.7109375" style="443" customWidth="1"/>
    <col min="15346" max="15346" width="5.7109375" style="443" customWidth="1"/>
    <col min="15347" max="15347" width="6.7109375" style="443" customWidth="1"/>
    <col min="15348" max="15349" width="7.7109375" style="443" customWidth="1"/>
    <col min="15350" max="15350" width="3.85546875" style="443" customWidth="1"/>
    <col min="15351" max="15351" width="4.140625" style="443" customWidth="1"/>
    <col min="15352" max="15600" width="9.140625" style="443"/>
    <col min="15601" max="15601" width="61.7109375" style="443" customWidth="1"/>
    <col min="15602" max="15602" width="5.7109375" style="443" customWidth="1"/>
    <col min="15603" max="15603" width="6.7109375" style="443" customWidth="1"/>
    <col min="15604" max="15605" width="7.7109375" style="443" customWidth="1"/>
    <col min="15606" max="15606" width="3.85546875" style="443" customWidth="1"/>
    <col min="15607" max="15607" width="4.140625" style="443" customWidth="1"/>
    <col min="15608" max="15856" width="9.140625" style="443"/>
    <col min="15857" max="15857" width="61.7109375" style="443" customWidth="1"/>
    <col min="15858" max="15858" width="5.7109375" style="443" customWidth="1"/>
    <col min="15859" max="15859" width="6.7109375" style="443" customWidth="1"/>
    <col min="15860" max="15861" width="7.7109375" style="443" customWidth="1"/>
    <col min="15862" max="15862" width="3.85546875" style="443" customWidth="1"/>
    <col min="15863" max="15863" width="4.140625" style="443" customWidth="1"/>
    <col min="15864" max="16112" width="9.140625" style="443"/>
    <col min="16113" max="16113" width="61.7109375" style="443" customWidth="1"/>
    <col min="16114" max="16114" width="5.7109375" style="443" customWidth="1"/>
    <col min="16115" max="16115" width="6.7109375" style="443" customWidth="1"/>
    <col min="16116" max="16117" width="7.7109375" style="443" customWidth="1"/>
    <col min="16118" max="16118" width="3.85546875" style="443" customWidth="1"/>
    <col min="16119" max="16119" width="4.140625" style="443" customWidth="1"/>
    <col min="16120" max="16384" width="9.140625" style="443"/>
  </cols>
  <sheetData>
    <row r="1" spans="1:6" ht="21.95" customHeight="1">
      <c r="A1" s="441" t="s">
        <v>1301</v>
      </c>
      <c r="B1" s="441" t="s">
        <v>125</v>
      </c>
      <c r="C1" s="442" t="s">
        <v>1302</v>
      </c>
      <c r="D1" s="442" t="s">
        <v>1303</v>
      </c>
      <c r="E1" s="442" t="s">
        <v>1304</v>
      </c>
    </row>
    <row r="2" spans="1:6" ht="12.95" customHeight="1">
      <c r="A2" s="444"/>
      <c r="C2" s="444"/>
      <c r="D2" s="445"/>
      <c r="E2" s="446"/>
    </row>
    <row r="3" spans="1:6" ht="20.100000000000001" customHeight="1">
      <c r="A3" s="447" t="s">
        <v>1305</v>
      </c>
      <c r="B3" s="448" t="s">
        <v>1306</v>
      </c>
      <c r="C3" s="443"/>
      <c r="D3" s="445"/>
      <c r="E3" s="446"/>
    </row>
    <row r="4" spans="1:6" ht="12.95" customHeight="1">
      <c r="A4" s="449" t="s">
        <v>1307</v>
      </c>
      <c r="B4" s="450">
        <v>1</v>
      </c>
      <c r="C4" s="450" t="s">
        <v>698</v>
      </c>
      <c r="D4" s="451"/>
      <c r="E4" s="451">
        <f t="shared" ref="E4" si="0">B4*D4</f>
        <v>0</v>
      </c>
    </row>
    <row r="5" spans="1:6" ht="6.95" customHeight="1">
      <c r="A5" s="444"/>
      <c r="B5" s="443"/>
      <c r="C5" s="444"/>
      <c r="D5" s="445"/>
      <c r="E5" s="446"/>
    </row>
    <row r="6" spans="1:6" ht="12.95" customHeight="1">
      <c r="A6" s="572" t="s">
        <v>1308</v>
      </c>
      <c r="B6" s="572"/>
      <c r="C6" s="572"/>
      <c r="D6" s="563">
        <f>SUM(E4)</f>
        <v>0</v>
      </c>
      <c r="E6" s="564"/>
    </row>
    <row r="7" spans="1:6" ht="12.95" customHeight="1">
      <c r="A7" s="572" t="s">
        <v>1309</v>
      </c>
      <c r="B7" s="572"/>
      <c r="C7" s="572"/>
      <c r="D7" s="563">
        <f>D6*0.35</f>
        <v>0</v>
      </c>
      <c r="E7" s="564"/>
    </row>
    <row r="8" spans="1:6" ht="12.95" customHeight="1">
      <c r="A8" s="572" t="s">
        <v>941</v>
      </c>
      <c r="B8" s="572"/>
      <c r="C8" s="573"/>
      <c r="D8" s="563">
        <f>D6+D7</f>
        <v>0</v>
      </c>
      <c r="E8" s="564"/>
    </row>
    <row r="9" spans="1:6" ht="20.100000000000001" customHeight="1">
      <c r="A9" s="447" t="s">
        <v>1310</v>
      </c>
      <c r="B9" s="448" t="s">
        <v>1306</v>
      </c>
      <c r="C9" s="452"/>
      <c r="D9" s="453"/>
      <c r="E9" s="454"/>
      <c r="F9" s="455"/>
    </row>
    <row r="10" spans="1:6">
      <c r="A10" s="449" t="s">
        <v>1311</v>
      </c>
      <c r="B10" s="450">
        <v>1</v>
      </c>
      <c r="C10" s="450" t="s">
        <v>698</v>
      </c>
      <c r="D10" s="451"/>
      <c r="E10" s="451">
        <f t="shared" ref="E10" si="1">B10*D10</f>
        <v>0</v>
      </c>
      <c r="F10" s="455"/>
    </row>
    <row r="11" spans="1:6" ht="12.75" customHeight="1">
      <c r="A11" s="456" t="s">
        <v>1312</v>
      </c>
      <c r="B11" s="457"/>
      <c r="C11" s="444"/>
      <c r="D11" s="458"/>
      <c r="E11" s="458"/>
      <c r="F11" s="455"/>
    </row>
    <row r="12" spans="1:6" ht="6.95" customHeight="1">
      <c r="A12" s="459"/>
      <c r="C12" s="444"/>
      <c r="D12" s="458"/>
      <c r="E12" s="458"/>
      <c r="F12" s="455"/>
    </row>
    <row r="13" spans="1:6">
      <c r="A13" s="562" t="s">
        <v>1308</v>
      </c>
      <c r="B13" s="562"/>
      <c r="C13" s="562"/>
      <c r="D13" s="563">
        <f>SUM(E10:E10)</f>
        <v>0</v>
      </c>
      <c r="E13" s="564"/>
      <c r="F13" s="455"/>
    </row>
    <row r="14" spans="1:6">
      <c r="A14" s="562" t="s">
        <v>1309</v>
      </c>
      <c r="B14" s="562"/>
      <c r="C14" s="562"/>
      <c r="D14" s="563">
        <f>D13*0.5</f>
        <v>0</v>
      </c>
      <c r="E14" s="564"/>
      <c r="F14" s="455"/>
    </row>
    <row r="15" spans="1:6">
      <c r="A15" s="562" t="s">
        <v>941</v>
      </c>
      <c r="B15" s="562"/>
      <c r="C15" s="571"/>
      <c r="D15" s="563">
        <f>D13+D14</f>
        <v>0</v>
      </c>
      <c r="E15" s="564"/>
      <c r="F15" s="455"/>
    </row>
    <row r="16" spans="1:6" ht="20.100000000000001" customHeight="1">
      <c r="A16" s="447" t="s">
        <v>1313</v>
      </c>
      <c r="B16" s="448" t="s">
        <v>1306</v>
      </c>
      <c r="C16" s="452"/>
      <c r="D16" s="460"/>
      <c r="E16" s="461"/>
      <c r="F16" s="455"/>
    </row>
    <row r="17" spans="1:6">
      <c r="A17" s="449" t="s">
        <v>1378</v>
      </c>
      <c r="B17" s="450">
        <v>1</v>
      </c>
      <c r="C17" s="450" t="s">
        <v>698</v>
      </c>
      <c r="D17" s="451"/>
      <c r="E17" s="451">
        <f>B17*D17</f>
        <v>0</v>
      </c>
      <c r="F17" s="455"/>
    </row>
    <row r="18" spans="1:6">
      <c r="A18" s="449" t="s">
        <v>1379</v>
      </c>
      <c r="B18" s="450">
        <v>2</v>
      </c>
      <c r="C18" s="450" t="s">
        <v>698</v>
      </c>
      <c r="D18" s="451"/>
      <c r="E18" s="451">
        <f t="shared" ref="E18:E19" si="2">B18*D18</f>
        <v>0</v>
      </c>
      <c r="F18" s="455"/>
    </row>
    <row r="19" spans="1:6">
      <c r="A19" s="462" t="s">
        <v>1380</v>
      </c>
      <c r="B19" s="450">
        <v>2</v>
      </c>
      <c r="C19" s="450" t="s">
        <v>698</v>
      </c>
      <c r="D19" s="451"/>
      <c r="E19" s="451">
        <f t="shared" si="2"/>
        <v>0</v>
      </c>
      <c r="F19" s="455"/>
    </row>
    <row r="20" spans="1:6" ht="6.95" customHeight="1">
      <c r="A20" s="459"/>
      <c r="B20" s="457"/>
      <c r="C20" s="444"/>
      <c r="D20" s="458"/>
      <c r="E20" s="458"/>
      <c r="F20" s="455"/>
    </row>
    <row r="21" spans="1:6">
      <c r="A21" s="562" t="s">
        <v>1308</v>
      </c>
      <c r="B21" s="562"/>
      <c r="C21" s="571"/>
      <c r="D21" s="563">
        <f>SUM(E17:E19)</f>
        <v>0</v>
      </c>
      <c r="E21" s="564"/>
      <c r="F21" s="455"/>
    </row>
    <row r="22" spans="1:6">
      <c r="A22" s="562" t="s">
        <v>1309</v>
      </c>
      <c r="B22" s="562"/>
      <c r="C22" s="571"/>
      <c r="D22" s="563">
        <f>D21*0.5</f>
        <v>0</v>
      </c>
      <c r="E22" s="564"/>
      <c r="F22" s="455"/>
    </row>
    <row r="23" spans="1:6">
      <c r="A23" s="562" t="s">
        <v>941</v>
      </c>
      <c r="B23" s="562"/>
      <c r="C23" s="571"/>
      <c r="D23" s="563">
        <f>D21+D22</f>
        <v>0</v>
      </c>
      <c r="E23" s="564"/>
      <c r="F23" s="455"/>
    </row>
    <row r="24" spans="1:6" ht="20.100000000000001" customHeight="1">
      <c r="A24" s="447" t="s">
        <v>1314</v>
      </c>
      <c r="B24" s="448" t="s">
        <v>1306</v>
      </c>
      <c r="C24" s="452"/>
      <c r="D24" s="463"/>
      <c r="E24" s="464"/>
      <c r="F24" s="455"/>
    </row>
    <row r="25" spans="1:6">
      <c r="A25" s="465" t="s">
        <v>1381</v>
      </c>
      <c r="B25" s="450">
        <v>21</v>
      </c>
      <c r="C25" s="450" t="s">
        <v>197</v>
      </c>
      <c r="D25" s="451"/>
      <c r="E25" s="451">
        <f t="shared" ref="E25:E31" si="3">B25*D25</f>
        <v>0</v>
      </c>
      <c r="F25" s="455"/>
    </row>
    <row r="26" spans="1:6">
      <c r="A26" s="465" t="s">
        <v>1382</v>
      </c>
      <c r="B26" s="450">
        <v>10</v>
      </c>
      <c r="C26" s="450" t="s">
        <v>197</v>
      </c>
      <c r="D26" s="451"/>
      <c r="E26" s="451">
        <f t="shared" si="3"/>
        <v>0</v>
      </c>
      <c r="F26" s="455"/>
    </row>
    <row r="27" spans="1:6">
      <c r="A27" s="449" t="s">
        <v>1315</v>
      </c>
      <c r="B27" s="450">
        <v>7</v>
      </c>
      <c r="C27" s="450" t="s">
        <v>197</v>
      </c>
      <c r="D27" s="451"/>
      <c r="E27" s="451">
        <f t="shared" si="3"/>
        <v>0</v>
      </c>
      <c r="F27" s="455"/>
    </row>
    <row r="28" spans="1:6">
      <c r="A28" s="449" t="s">
        <v>1383</v>
      </c>
      <c r="B28" s="450">
        <v>2</v>
      </c>
      <c r="C28" s="450" t="s">
        <v>698</v>
      </c>
      <c r="D28" s="451"/>
      <c r="E28" s="451">
        <f t="shared" si="3"/>
        <v>0</v>
      </c>
      <c r="F28" s="455"/>
    </row>
    <row r="29" spans="1:6">
      <c r="A29" s="449" t="s">
        <v>1384</v>
      </c>
      <c r="B29" s="450">
        <v>1</v>
      </c>
      <c r="C29" s="450" t="s">
        <v>698</v>
      </c>
      <c r="D29" s="451"/>
      <c r="E29" s="451">
        <f t="shared" si="3"/>
        <v>0</v>
      </c>
      <c r="F29" s="455"/>
    </row>
    <row r="30" spans="1:6">
      <c r="A30" s="449" t="s">
        <v>1316</v>
      </c>
      <c r="B30" s="450">
        <v>3</v>
      </c>
      <c r="C30" s="450" t="s">
        <v>686</v>
      </c>
      <c r="D30" s="451"/>
      <c r="E30" s="451">
        <f t="shared" si="3"/>
        <v>0</v>
      </c>
      <c r="F30" s="455"/>
    </row>
    <row r="31" spans="1:6">
      <c r="A31" s="449" t="s">
        <v>1317</v>
      </c>
      <c r="B31" s="450">
        <v>1</v>
      </c>
      <c r="C31" s="450" t="s">
        <v>686</v>
      </c>
      <c r="D31" s="451"/>
      <c r="E31" s="451">
        <f t="shared" si="3"/>
        <v>0</v>
      </c>
      <c r="F31" s="455"/>
    </row>
    <row r="32" spans="1:6">
      <c r="A32" s="449" t="s">
        <v>1318</v>
      </c>
      <c r="B32" s="450">
        <v>1</v>
      </c>
      <c r="C32" s="450" t="s">
        <v>686</v>
      </c>
      <c r="D32" s="451"/>
      <c r="E32" s="451">
        <f>B32*D32</f>
        <v>0</v>
      </c>
      <c r="F32" s="455"/>
    </row>
    <row r="33" spans="1:6">
      <c r="A33" s="449" t="s">
        <v>1319</v>
      </c>
      <c r="B33" s="450">
        <v>1</v>
      </c>
      <c r="C33" s="450" t="s">
        <v>686</v>
      </c>
      <c r="D33" s="451"/>
      <c r="E33" s="451">
        <f>B33*D33</f>
        <v>0</v>
      </c>
      <c r="F33" s="455"/>
    </row>
    <row r="34" spans="1:6" ht="6.95" customHeight="1">
      <c r="A34" s="459"/>
      <c r="B34" s="457"/>
      <c r="C34" s="444"/>
      <c r="D34" s="458"/>
      <c r="E34" s="458"/>
      <c r="F34" s="455"/>
    </row>
    <row r="35" spans="1:6">
      <c r="A35" s="562" t="s">
        <v>1308</v>
      </c>
      <c r="B35" s="562"/>
      <c r="C35" s="562"/>
      <c r="D35" s="563">
        <f>SUM(E25:E33)</f>
        <v>0</v>
      </c>
      <c r="E35" s="564"/>
      <c r="F35" s="455"/>
    </row>
    <row r="36" spans="1:6">
      <c r="A36" s="562" t="s">
        <v>1309</v>
      </c>
      <c r="B36" s="562"/>
      <c r="C36" s="562"/>
      <c r="D36" s="563">
        <f>(D35-E32-E33-E31)*4</f>
        <v>0</v>
      </c>
      <c r="E36" s="564"/>
      <c r="F36" s="455"/>
    </row>
    <row r="37" spans="1:6">
      <c r="A37" s="562" t="s">
        <v>941</v>
      </c>
      <c r="B37" s="562"/>
      <c r="C37" s="562"/>
      <c r="D37" s="563">
        <f>D35+D36</f>
        <v>0</v>
      </c>
      <c r="E37" s="564"/>
      <c r="F37" s="455"/>
    </row>
    <row r="38" spans="1:6" ht="20.100000000000001" customHeight="1">
      <c r="A38" s="447" t="s">
        <v>1320</v>
      </c>
      <c r="B38" s="448" t="s">
        <v>1306</v>
      </c>
      <c r="C38" s="452"/>
      <c r="D38" s="463"/>
      <c r="E38" s="464"/>
      <c r="F38" s="455"/>
    </row>
    <row r="39" spans="1:6">
      <c r="A39" s="449" t="s">
        <v>1385</v>
      </c>
      <c r="B39" s="450">
        <v>21</v>
      </c>
      <c r="C39" s="450" t="s">
        <v>197</v>
      </c>
      <c r="D39" s="451"/>
      <c r="E39" s="451">
        <f>B39*D39</f>
        <v>0</v>
      </c>
      <c r="F39" s="466"/>
    </row>
    <row r="40" spans="1:6">
      <c r="A40" s="449" t="s">
        <v>1386</v>
      </c>
      <c r="B40" s="450">
        <v>10</v>
      </c>
      <c r="C40" s="450" t="s">
        <v>197</v>
      </c>
      <c r="D40" s="451"/>
      <c r="E40" s="451">
        <f>B40*D40</f>
        <v>0</v>
      </c>
      <c r="F40" s="466"/>
    </row>
    <row r="41" spans="1:6" ht="6.95" customHeight="1">
      <c r="A41" s="459"/>
      <c r="C41" s="444"/>
      <c r="D41" s="458"/>
      <c r="E41" s="458"/>
      <c r="F41" s="466"/>
    </row>
    <row r="42" spans="1:6">
      <c r="A42" s="562" t="s">
        <v>1308</v>
      </c>
      <c r="B42" s="562"/>
      <c r="C42" s="562"/>
      <c r="D42" s="563">
        <f>SUM(E39:E40)</f>
        <v>0</v>
      </c>
      <c r="E42" s="564"/>
      <c r="F42" s="466"/>
    </row>
    <row r="43" spans="1:6">
      <c r="A43" s="562" t="s">
        <v>1309</v>
      </c>
      <c r="B43" s="562"/>
      <c r="C43" s="562"/>
      <c r="D43" s="563">
        <f>D42*3</f>
        <v>0</v>
      </c>
      <c r="E43" s="564"/>
      <c r="F43" s="466"/>
    </row>
    <row r="44" spans="1:6">
      <c r="A44" s="562" t="s">
        <v>941</v>
      </c>
      <c r="B44" s="562"/>
      <c r="C44" s="562"/>
      <c r="D44" s="569">
        <f>D42+D43</f>
        <v>0</v>
      </c>
      <c r="E44" s="570"/>
      <c r="F44" s="466"/>
    </row>
    <row r="45" spans="1:6" ht="6.95" customHeight="1">
      <c r="A45" s="467"/>
      <c r="B45" s="468"/>
      <c r="C45" s="469"/>
      <c r="D45" s="470"/>
      <c r="E45" s="467"/>
      <c r="F45" s="466"/>
    </row>
    <row r="46" spans="1:6">
      <c r="A46" s="565" t="s">
        <v>1321</v>
      </c>
      <c r="B46" s="565"/>
      <c r="C46" s="566"/>
      <c r="D46" s="567">
        <f>D15+D23+D37+D44+D8</f>
        <v>0</v>
      </c>
      <c r="E46" s="568"/>
      <c r="F46" s="466"/>
    </row>
    <row r="47" spans="1:6">
      <c r="A47" s="471"/>
      <c r="B47" s="471"/>
      <c r="C47" s="471"/>
      <c r="D47" s="472"/>
      <c r="E47" s="472"/>
      <c r="F47" s="466"/>
    </row>
    <row r="48" spans="1:6" ht="20.100000000000001" customHeight="1">
      <c r="A48" s="473" t="s">
        <v>1322</v>
      </c>
      <c r="B48" s="448" t="s">
        <v>1306</v>
      </c>
      <c r="D48" s="475"/>
      <c r="E48" s="454"/>
      <c r="F48" s="466"/>
    </row>
    <row r="49" spans="1:6">
      <c r="A49" s="449" t="s">
        <v>1323</v>
      </c>
      <c r="B49" s="450">
        <v>1</v>
      </c>
      <c r="C49" s="450" t="s">
        <v>698</v>
      </c>
      <c r="D49" s="451"/>
      <c r="E49" s="451">
        <f t="shared" ref="E49" si="4">B49*D49</f>
        <v>0</v>
      </c>
      <c r="F49" s="466"/>
    </row>
    <row r="50" spans="1:6" ht="12.75" customHeight="1">
      <c r="A50" s="476" t="s">
        <v>1324</v>
      </c>
      <c r="B50" s="471"/>
      <c r="C50" s="471"/>
      <c r="D50" s="472"/>
      <c r="E50" s="472"/>
      <c r="F50" s="466"/>
    </row>
    <row r="51" spans="1:6" ht="6.95" customHeight="1">
      <c r="A51" s="459"/>
      <c r="B51" s="471"/>
      <c r="C51" s="444"/>
      <c r="D51" s="458"/>
      <c r="E51" s="458"/>
      <c r="F51" s="466"/>
    </row>
    <row r="52" spans="1:6">
      <c r="A52" s="562" t="s">
        <v>1308</v>
      </c>
      <c r="B52" s="562"/>
      <c r="C52" s="562"/>
      <c r="D52" s="563">
        <f>SUM(E49:E50)</f>
        <v>0</v>
      </c>
      <c r="E52" s="564"/>
      <c r="F52" s="466"/>
    </row>
    <row r="53" spans="1:6">
      <c r="A53" s="562" t="s">
        <v>1309</v>
      </c>
      <c r="B53" s="562"/>
      <c r="C53" s="562"/>
      <c r="D53" s="563">
        <f>D52*0.35</f>
        <v>0</v>
      </c>
      <c r="E53" s="564"/>
      <c r="F53" s="466"/>
    </row>
    <row r="54" spans="1:6">
      <c r="A54" s="562" t="s">
        <v>941</v>
      </c>
      <c r="B54" s="562"/>
      <c r="C54" s="562"/>
      <c r="D54" s="563">
        <f>D52+D53</f>
        <v>0</v>
      </c>
      <c r="E54" s="564"/>
      <c r="F54" s="466"/>
    </row>
    <row r="55" spans="1:6" ht="20.100000000000001" customHeight="1">
      <c r="A55" s="473" t="s">
        <v>1325</v>
      </c>
      <c r="B55" s="448" t="s">
        <v>1306</v>
      </c>
      <c r="D55" s="475"/>
      <c r="E55" s="454"/>
      <c r="F55" s="455"/>
    </row>
    <row r="56" spans="1:6">
      <c r="A56" s="449" t="s">
        <v>1326</v>
      </c>
      <c r="B56" s="450">
        <v>1</v>
      </c>
      <c r="C56" s="450" t="s">
        <v>698</v>
      </c>
      <c r="D56" s="451"/>
      <c r="E56" s="451">
        <f t="shared" ref="E56:E59" si="5">B56*D56</f>
        <v>0</v>
      </c>
      <c r="F56" s="455"/>
    </row>
    <row r="57" spans="1:6">
      <c r="A57" s="449" t="s">
        <v>1387</v>
      </c>
      <c r="B57" s="450">
        <v>1</v>
      </c>
      <c r="C57" s="450" t="s">
        <v>698</v>
      </c>
      <c r="D57" s="451"/>
      <c r="E57" s="451">
        <f t="shared" si="5"/>
        <v>0</v>
      </c>
      <c r="F57" s="455"/>
    </row>
    <row r="58" spans="1:6">
      <c r="A58" s="449" t="s">
        <v>1388</v>
      </c>
      <c r="B58" s="450">
        <v>1</v>
      </c>
      <c r="C58" s="450" t="s">
        <v>698</v>
      </c>
      <c r="D58" s="451"/>
      <c r="E58" s="451">
        <f t="shared" si="5"/>
        <v>0</v>
      </c>
      <c r="F58" s="455"/>
    </row>
    <row r="59" spans="1:6">
      <c r="A59" s="449" t="s">
        <v>1327</v>
      </c>
      <c r="B59" s="450">
        <v>1</v>
      </c>
      <c r="C59" s="450" t="s">
        <v>698</v>
      </c>
      <c r="D59" s="451"/>
      <c r="E59" s="451">
        <f t="shared" si="5"/>
        <v>0</v>
      </c>
      <c r="F59" s="455"/>
    </row>
    <row r="60" spans="1:6" ht="6.95" customHeight="1">
      <c r="A60" s="459"/>
      <c r="B60" s="457"/>
      <c r="C60" s="444"/>
      <c r="D60" s="458"/>
      <c r="E60" s="458"/>
      <c r="F60" s="455"/>
    </row>
    <row r="61" spans="1:6">
      <c r="A61" s="562" t="s">
        <v>1308</v>
      </c>
      <c r="B61" s="562"/>
      <c r="C61" s="562"/>
      <c r="D61" s="563">
        <f>SUM(E56:E59)</f>
        <v>0</v>
      </c>
      <c r="E61" s="564"/>
      <c r="F61" s="455"/>
    </row>
    <row r="62" spans="1:6">
      <c r="A62" s="562" t="s">
        <v>1309</v>
      </c>
      <c r="B62" s="562"/>
      <c r="C62" s="562"/>
      <c r="D62" s="563">
        <f>D61*0.5</f>
        <v>0</v>
      </c>
      <c r="E62" s="564"/>
      <c r="F62" s="455"/>
    </row>
    <row r="63" spans="1:6">
      <c r="A63" s="562" t="s">
        <v>941</v>
      </c>
      <c r="B63" s="562"/>
      <c r="C63" s="562"/>
      <c r="D63" s="563">
        <f>D61+D62</f>
        <v>0</v>
      </c>
      <c r="E63" s="564"/>
      <c r="F63" s="455"/>
    </row>
    <row r="64" spans="1:6" ht="20.100000000000001" customHeight="1">
      <c r="A64" s="473" t="s">
        <v>1328</v>
      </c>
      <c r="B64" s="448" t="s">
        <v>1306</v>
      </c>
      <c r="D64" s="477"/>
      <c r="E64" s="464"/>
      <c r="F64" s="455"/>
    </row>
    <row r="65" spans="1:6">
      <c r="A65" s="465" t="s">
        <v>1329</v>
      </c>
      <c r="B65" s="474">
        <v>1</v>
      </c>
      <c r="C65" s="450" t="s">
        <v>197</v>
      </c>
      <c r="D65" s="451"/>
      <c r="E65" s="451">
        <f t="shared" ref="E65:E74" si="6">B65*D65</f>
        <v>0</v>
      </c>
      <c r="F65" s="455"/>
    </row>
    <row r="66" spans="1:6">
      <c r="A66" s="465" t="s">
        <v>1330</v>
      </c>
      <c r="B66" s="450">
        <v>1</v>
      </c>
      <c r="C66" s="450" t="s">
        <v>197</v>
      </c>
      <c r="D66" s="451"/>
      <c r="E66" s="451">
        <f t="shared" si="6"/>
        <v>0</v>
      </c>
      <c r="F66" s="455"/>
    </row>
    <row r="67" spans="1:6">
      <c r="A67" s="449" t="s">
        <v>1331</v>
      </c>
      <c r="B67" s="450">
        <v>1</v>
      </c>
      <c r="C67" s="450" t="s">
        <v>698</v>
      </c>
      <c r="D67" s="451"/>
      <c r="E67" s="451">
        <f t="shared" si="6"/>
        <v>0</v>
      </c>
      <c r="F67" s="455"/>
    </row>
    <row r="68" spans="1:6">
      <c r="A68" s="449" t="s">
        <v>1332</v>
      </c>
      <c r="B68" s="450">
        <v>3</v>
      </c>
      <c r="C68" s="450" t="s">
        <v>197</v>
      </c>
      <c r="D68" s="451"/>
      <c r="E68" s="451">
        <f t="shared" si="6"/>
        <v>0</v>
      </c>
      <c r="F68" s="455"/>
    </row>
    <row r="69" spans="1:6">
      <c r="A69" s="449" t="s">
        <v>1333</v>
      </c>
      <c r="B69" s="450">
        <v>43</v>
      </c>
      <c r="C69" s="450" t="s">
        <v>197</v>
      </c>
      <c r="D69" s="451"/>
      <c r="E69" s="451">
        <f t="shared" si="6"/>
        <v>0</v>
      </c>
      <c r="F69" s="455"/>
    </row>
    <row r="70" spans="1:6">
      <c r="A70" s="449" t="s">
        <v>1334</v>
      </c>
      <c r="B70" s="450">
        <v>26</v>
      </c>
      <c r="C70" s="450" t="s">
        <v>197</v>
      </c>
      <c r="D70" s="451"/>
      <c r="E70" s="451">
        <f t="shared" si="6"/>
        <v>0</v>
      </c>
      <c r="F70" s="455"/>
    </row>
    <row r="71" spans="1:6">
      <c r="A71" s="449" t="s">
        <v>1316</v>
      </c>
      <c r="B71" s="450">
        <v>3</v>
      </c>
      <c r="C71" s="450" t="s">
        <v>686</v>
      </c>
      <c r="D71" s="451"/>
      <c r="E71" s="451">
        <f t="shared" si="6"/>
        <v>0</v>
      </c>
      <c r="F71" s="455"/>
    </row>
    <row r="72" spans="1:6">
      <c r="A72" s="449" t="s">
        <v>1335</v>
      </c>
      <c r="B72" s="450">
        <v>1</v>
      </c>
      <c r="C72" s="450" t="s">
        <v>686</v>
      </c>
      <c r="D72" s="451"/>
      <c r="E72" s="451">
        <f t="shared" si="6"/>
        <v>0</v>
      </c>
      <c r="F72" s="455"/>
    </row>
    <row r="73" spans="1:6">
      <c r="A73" s="449" t="s">
        <v>1336</v>
      </c>
      <c r="B73" s="450">
        <v>1</v>
      </c>
      <c r="C73" s="450" t="s">
        <v>686</v>
      </c>
      <c r="D73" s="451"/>
      <c r="E73" s="451">
        <f t="shared" si="6"/>
        <v>0</v>
      </c>
      <c r="F73" s="455"/>
    </row>
    <row r="74" spans="1:6" ht="31.5">
      <c r="A74" s="478" t="s">
        <v>1337</v>
      </c>
      <c r="B74" s="450">
        <v>130</v>
      </c>
      <c r="C74" s="450" t="s">
        <v>135</v>
      </c>
      <c r="D74" s="451"/>
      <c r="E74" s="451">
        <f t="shared" si="6"/>
        <v>0</v>
      </c>
      <c r="F74" s="455"/>
    </row>
    <row r="75" spans="1:6" ht="6.95" customHeight="1">
      <c r="A75" s="479"/>
      <c r="B75" s="457"/>
      <c r="C75" s="444"/>
      <c r="D75" s="458"/>
      <c r="E75" s="458"/>
      <c r="F75" s="455"/>
    </row>
    <row r="76" spans="1:6">
      <c r="A76" s="562" t="s">
        <v>1308</v>
      </c>
      <c r="B76" s="562"/>
      <c r="C76" s="562"/>
      <c r="D76" s="563">
        <f>SUM(E65:E74)</f>
        <v>0</v>
      </c>
      <c r="E76" s="564"/>
      <c r="F76" s="455"/>
    </row>
    <row r="77" spans="1:6">
      <c r="A77" s="562" t="s">
        <v>1309</v>
      </c>
      <c r="B77" s="562"/>
      <c r="C77" s="562"/>
      <c r="D77" s="563">
        <f>(D76-E73-E74-E72)*5</f>
        <v>0</v>
      </c>
      <c r="E77" s="564"/>
      <c r="F77" s="455"/>
    </row>
    <row r="78" spans="1:6">
      <c r="A78" s="562" t="s">
        <v>941</v>
      </c>
      <c r="B78" s="562"/>
      <c r="C78" s="562"/>
      <c r="D78" s="563">
        <f>D76+D77</f>
        <v>0</v>
      </c>
      <c r="E78" s="564"/>
      <c r="F78" s="455"/>
    </row>
    <row r="79" spans="1:6" ht="20.100000000000001" customHeight="1">
      <c r="A79" s="473" t="s">
        <v>1328</v>
      </c>
      <c r="B79" s="448" t="s">
        <v>1306</v>
      </c>
      <c r="D79" s="477"/>
      <c r="E79" s="464"/>
      <c r="F79" s="455"/>
    </row>
    <row r="80" spans="1:6" ht="31.5">
      <c r="A80" s="478" t="s">
        <v>1389</v>
      </c>
      <c r="B80" s="450">
        <v>1</v>
      </c>
      <c r="C80" s="450" t="s">
        <v>686</v>
      </c>
      <c r="D80" s="451"/>
      <c r="E80" s="451">
        <f t="shared" ref="E80:E81" si="7">B80*D80</f>
        <v>0</v>
      </c>
      <c r="F80" s="455"/>
    </row>
    <row r="81" spans="1:6" ht="31.5">
      <c r="A81" s="478" t="s">
        <v>1390</v>
      </c>
      <c r="B81" s="450">
        <v>1</v>
      </c>
      <c r="C81" s="450" t="s">
        <v>686</v>
      </c>
      <c r="D81" s="451"/>
      <c r="E81" s="451">
        <f t="shared" si="7"/>
        <v>0</v>
      </c>
      <c r="F81" s="455"/>
    </row>
    <row r="82" spans="1:6" ht="6.95" customHeight="1">
      <c r="A82" s="459"/>
      <c r="B82" s="457"/>
      <c r="C82" s="444"/>
      <c r="D82" s="458"/>
      <c r="E82" s="458"/>
      <c r="F82" s="455"/>
    </row>
    <row r="83" spans="1:6">
      <c r="A83" s="562" t="s">
        <v>1308</v>
      </c>
      <c r="B83" s="562"/>
      <c r="C83" s="562"/>
      <c r="D83" s="563">
        <f>SUM(E80:E81)</f>
        <v>0</v>
      </c>
      <c r="E83" s="564"/>
      <c r="F83" s="455"/>
    </row>
    <row r="84" spans="1:6">
      <c r="A84" s="562" t="s">
        <v>1309</v>
      </c>
      <c r="B84" s="562"/>
      <c r="C84" s="562"/>
      <c r="D84" s="563">
        <f>D83*0.5</f>
        <v>0</v>
      </c>
      <c r="E84" s="564"/>
      <c r="F84" s="455"/>
    </row>
    <row r="85" spans="1:6">
      <c r="A85" s="562" t="s">
        <v>941</v>
      </c>
      <c r="B85" s="562"/>
      <c r="C85" s="562"/>
      <c r="D85" s="563">
        <f>D83+D84</f>
        <v>0</v>
      </c>
      <c r="E85" s="564"/>
      <c r="F85" s="455"/>
    </row>
    <row r="86" spans="1:6" ht="6.95" customHeight="1">
      <c r="A86" s="467"/>
      <c r="B86" s="468"/>
      <c r="C86" s="469"/>
      <c r="D86" s="470"/>
      <c r="E86" s="467"/>
      <c r="F86" s="455"/>
    </row>
    <row r="87" spans="1:6">
      <c r="A87" s="565" t="s">
        <v>1338</v>
      </c>
      <c r="B87" s="565"/>
      <c r="C87" s="566"/>
      <c r="D87" s="567">
        <f>D63+D85+D54+D78</f>
        <v>0</v>
      </c>
      <c r="E87" s="568"/>
      <c r="F87" s="455"/>
    </row>
    <row r="88" spans="1:6">
      <c r="A88" s="480"/>
      <c r="C88" s="444"/>
      <c r="D88" s="481"/>
      <c r="E88" s="482"/>
      <c r="F88" s="455"/>
    </row>
    <row r="89" spans="1:6">
      <c r="A89" s="480"/>
      <c r="C89" s="444"/>
      <c r="D89" s="481"/>
      <c r="E89" s="482"/>
      <c r="F89" s="455"/>
    </row>
    <row r="90" spans="1:6">
      <c r="A90" s="480"/>
      <c r="C90" s="444"/>
      <c r="D90" s="481"/>
      <c r="E90" s="482"/>
      <c r="F90" s="455"/>
    </row>
    <row r="91" spans="1:6">
      <c r="A91" s="480"/>
      <c r="C91" s="444"/>
      <c r="D91" s="481"/>
      <c r="E91" s="482"/>
      <c r="F91" s="455"/>
    </row>
    <row r="92" spans="1:6">
      <c r="A92" s="480"/>
      <c r="C92" s="444"/>
      <c r="D92" s="481"/>
      <c r="E92" s="482"/>
      <c r="F92" s="455"/>
    </row>
    <row r="93" spans="1:6">
      <c r="A93" s="480"/>
      <c r="C93" s="444"/>
      <c r="D93" s="481"/>
      <c r="E93" s="482"/>
      <c r="F93" s="455"/>
    </row>
    <row r="94" spans="1:6">
      <c r="A94" s="480"/>
      <c r="C94" s="444"/>
      <c r="D94" s="481"/>
      <c r="E94" s="482"/>
      <c r="F94" s="455"/>
    </row>
    <row r="95" spans="1:6">
      <c r="A95" s="480"/>
      <c r="C95" s="444"/>
      <c r="D95" s="481"/>
      <c r="E95" s="482"/>
      <c r="F95" s="455"/>
    </row>
    <row r="96" spans="1:6">
      <c r="A96" s="480"/>
      <c r="C96" s="444"/>
      <c r="D96" s="481"/>
      <c r="E96" s="482"/>
      <c r="F96" s="455"/>
    </row>
    <row r="97" spans="1:6">
      <c r="A97" s="480"/>
      <c r="C97" s="444"/>
      <c r="D97" s="481"/>
      <c r="E97" s="482"/>
      <c r="F97" s="455"/>
    </row>
    <row r="98" spans="1:6">
      <c r="A98" s="480"/>
      <c r="C98" s="444"/>
      <c r="D98" s="481"/>
      <c r="E98" s="482"/>
      <c r="F98" s="455"/>
    </row>
    <row r="99" spans="1:6">
      <c r="A99" s="480"/>
      <c r="C99" s="444"/>
      <c r="D99" s="481"/>
      <c r="E99" s="482"/>
      <c r="F99" s="455"/>
    </row>
    <row r="100" spans="1:6">
      <c r="A100" s="480"/>
      <c r="C100" s="444"/>
      <c r="D100" s="481"/>
      <c r="E100" s="482"/>
      <c r="F100" s="455"/>
    </row>
    <row r="101" spans="1:6">
      <c r="A101" s="480"/>
      <c r="C101" s="444"/>
      <c r="D101" s="481"/>
      <c r="E101" s="482"/>
      <c r="F101" s="455"/>
    </row>
    <row r="102" spans="1:6">
      <c r="A102" s="480"/>
      <c r="C102" s="444"/>
      <c r="D102" s="481"/>
      <c r="E102" s="482"/>
      <c r="F102" s="455"/>
    </row>
    <row r="103" spans="1:6">
      <c r="A103" s="480"/>
      <c r="C103" s="444"/>
      <c r="D103" s="481"/>
      <c r="E103" s="482"/>
      <c r="F103" s="455"/>
    </row>
    <row r="104" spans="1:6">
      <c r="A104" s="480"/>
      <c r="C104" s="444"/>
      <c r="D104" s="481"/>
      <c r="E104" s="482"/>
      <c r="F104" s="455"/>
    </row>
    <row r="105" spans="1:6">
      <c r="A105" s="480"/>
      <c r="C105" s="444"/>
      <c r="D105" s="481"/>
      <c r="E105" s="482"/>
      <c r="F105" s="455"/>
    </row>
    <row r="106" spans="1:6">
      <c r="A106" s="480"/>
      <c r="C106" s="444"/>
      <c r="D106" s="481"/>
      <c r="E106" s="482"/>
      <c r="F106" s="455"/>
    </row>
    <row r="107" spans="1:6">
      <c r="A107" s="480"/>
      <c r="C107" s="444"/>
      <c r="D107" s="481"/>
      <c r="E107" s="482"/>
      <c r="F107" s="455"/>
    </row>
    <row r="108" spans="1:6">
      <c r="A108" s="480"/>
      <c r="C108" s="444"/>
      <c r="D108" s="481"/>
      <c r="E108" s="482"/>
      <c r="F108" s="455"/>
    </row>
    <row r="109" spans="1:6">
      <c r="A109" s="480"/>
      <c r="C109" s="444"/>
      <c r="D109" s="481"/>
      <c r="E109" s="482"/>
      <c r="F109" s="455"/>
    </row>
    <row r="110" spans="1:6">
      <c r="A110" s="480"/>
      <c r="C110" s="444"/>
      <c r="D110" s="481"/>
      <c r="E110" s="482"/>
      <c r="F110" s="455"/>
    </row>
    <row r="111" spans="1:6">
      <c r="A111" s="480"/>
      <c r="C111" s="444"/>
      <c r="D111" s="481"/>
      <c r="E111" s="482"/>
      <c r="F111" s="455"/>
    </row>
    <row r="112" spans="1:6">
      <c r="A112" s="480"/>
      <c r="C112" s="444"/>
      <c r="D112" s="481"/>
      <c r="E112" s="482"/>
      <c r="F112" s="455"/>
    </row>
    <row r="113" spans="1:6">
      <c r="A113" s="480"/>
      <c r="C113" s="444"/>
      <c r="D113" s="481"/>
      <c r="E113" s="482"/>
      <c r="F113" s="455"/>
    </row>
    <row r="114" spans="1:6">
      <c r="A114" s="480"/>
      <c r="C114" s="444"/>
      <c r="D114" s="481"/>
      <c r="E114" s="482"/>
      <c r="F114" s="455"/>
    </row>
    <row r="115" spans="1:6">
      <c r="A115" s="480"/>
      <c r="C115" s="444"/>
      <c r="D115" s="481"/>
      <c r="E115" s="482"/>
      <c r="F115" s="455"/>
    </row>
    <row r="116" spans="1:6">
      <c r="A116" s="480"/>
      <c r="C116" s="444"/>
      <c r="D116" s="481"/>
      <c r="E116" s="482"/>
      <c r="F116" s="455"/>
    </row>
    <row r="117" spans="1:6">
      <c r="A117" s="480"/>
      <c r="C117" s="444"/>
      <c r="D117" s="481"/>
      <c r="E117" s="482"/>
      <c r="F117" s="455"/>
    </row>
    <row r="118" spans="1:6">
      <c r="A118" s="480"/>
      <c r="C118" s="444"/>
      <c r="D118" s="481"/>
      <c r="E118" s="482"/>
      <c r="F118" s="455"/>
    </row>
    <row r="119" spans="1:6">
      <c r="A119" s="480"/>
      <c r="C119" s="444"/>
      <c r="D119" s="481"/>
      <c r="E119" s="482"/>
      <c r="F119" s="455"/>
    </row>
    <row r="120" spans="1:6">
      <c r="A120" s="480"/>
      <c r="C120" s="444"/>
      <c r="D120" s="481"/>
      <c r="E120" s="482"/>
      <c r="F120" s="455"/>
    </row>
    <row r="121" spans="1:6">
      <c r="A121" s="480"/>
      <c r="C121" s="444"/>
      <c r="D121" s="481"/>
      <c r="E121" s="482"/>
      <c r="F121" s="455"/>
    </row>
    <row r="122" spans="1:6">
      <c r="A122" s="480"/>
      <c r="C122" s="444"/>
      <c r="D122" s="481"/>
      <c r="E122" s="482"/>
      <c r="F122" s="455"/>
    </row>
    <row r="123" spans="1:6">
      <c r="A123" s="480"/>
      <c r="C123" s="444"/>
      <c r="D123" s="481"/>
      <c r="E123" s="482"/>
      <c r="F123" s="455"/>
    </row>
    <row r="124" spans="1:6">
      <c r="A124" s="480"/>
      <c r="C124" s="444"/>
      <c r="D124" s="481"/>
      <c r="E124" s="482"/>
      <c r="F124" s="455"/>
    </row>
    <row r="125" spans="1:6">
      <c r="A125" s="480"/>
      <c r="C125" s="444"/>
      <c r="D125" s="481"/>
      <c r="E125" s="482"/>
      <c r="F125" s="455"/>
    </row>
    <row r="126" spans="1:6">
      <c r="A126" s="480"/>
      <c r="C126" s="444"/>
      <c r="D126" s="481"/>
      <c r="E126" s="482"/>
      <c r="F126" s="455"/>
    </row>
    <row r="127" spans="1:6">
      <c r="A127" s="480"/>
      <c r="C127" s="444"/>
      <c r="D127" s="481"/>
      <c r="E127" s="482"/>
      <c r="F127" s="455"/>
    </row>
    <row r="128" spans="1:6">
      <c r="A128" s="480"/>
      <c r="C128" s="444"/>
      <c r="D128" s="481"/>
      <c r="E128" s="482"/>
      <c r="F128" s="455"/>
    </row>
    <row r="129" spans="1:6">
      <c r="A129" s="480"/>
      <c r="C129" s="444"/>
      <c r="D129" s="481"/>
      <c r="E129" s="482"/>
      <c r="F129" s="455"/>
    </row>
    <row r="130" spans="1:6">
      <c r="A130" s="480"/>
      <c r="C130" s="444"/>
      <c r="D130" s="481"/>
      <c r="E130" s="482"/>
      <c r="F130" s="455"/>
    </row>
    <row r="131" spans="1:6">
      <c r="A131" s="480"/>
      <c r="C131" s="444"/>
      <c r="D131" s="481"/>
      <c r="E131" s="482"/>
      <c r="F131" s="455"/>
    </row>
    <row r="132" spans="1:6">
      <c r="A132" s="480"/>
      <c r="C132" s="444"/>
      <c r="D132" s="481"/>
      <c r="E132" s="482"/>
      <c r="F132" s="455"/>
    </row>
    <row r="133" spans="1:6">
      <c r="A133" s="480"/>
      <c r="C133" s="444"/>
      <c r="D133" s="481"/>
      <c r="E133" s="482"/>
      <c r="F133" s="455"/>
    </row>
    <row r="134" spans="1:6">
      <c r="A134" s="480"/>
      <c r="C134" s="444"/>
      <c r="D134" s="481"/>
      <c r="E134" s="482"/>
      <c r="F134" s="455"/>
    </row>
    <row r="135" spans="1:6">
      <c r="A135" s="480"/>
      <c r="C135" s="444"/>
      <c r="D135" s="481"/>
      <c r="E135" s="482"/>
      <c r="F135" s="455"/>
    </row>
    <row r="136" spans="1:6">
      <c r="A136" s="480"/>
      <c r="C136" s="444"/>
      <c r="D136" s="481"/>
      <c r="E136" s="482"/>
      <c r="F136" s="455"/>
    </row>
    <row r="137" spans="1:6">
      <c r="A137" s="480"/>
      <c r="C137" s="444"/>
      <c r="D137" s="481"/>
      <c r="E137" s="482"/>
      <c r="F137" s="455"/>
    </row>
    <row r="138" spans="1:6">
      <c r="A138" s="480"/>
      <c r="C138" s="444"/>
      <c r="D138" s="481"/>
      <c r="E138" s="482"/>
      <c r="F138" s="455"/>
    </row>
    <row r="139" spans="1:6">
      <c r="A139" s="480"/>
      <c r="C139" s="444"/>
      <c r="D139" s="481"/>
      <c r="E139" s="482"/>
      <c r="F139" s="455"/>
    </row>
    <row r="140" spans="1:6">
      <c r="A140" s="480"/>
      <c r="C140" s="444"/>
      <c r="D140" s="481"/>
      <c r="E140" s="482"/>
      <c r="F140" s="455"/>
    </row>
    <row r="141" spans="1:6">
      <c r="A141" s="480"/>
      <c r="C141" s="444"/>
      <c r="D141" s="481"/>
      <c r="E141" s="482"/>
      <c r="F141" s="455"/>
    </row>
    <row r="142" spans="1:6">
      <c r="A142" s="480"/>
      <c r="C142" s="444"/>
      <c r="D142" s="481"/>
      <c r="E142" s="482"/>
      <c r="F142" s="455"/>
    </row>
    <row r="143" spans="1:6">
      <c r="A143" s="480"/>
      <c r="C143" s="444"/>
      <c r="D143" s="481"/>
      <c r="E143" s="482"/>
      <c r="F143" s="455"/>
    </row>
    <row r="144" spans="1:6">
      <c r="A144" s="480"/>
      <c r="C144" s="444"/>
      <c r="D144" s="481"/>
      <c r="E144" s="482"/>
      <c r="F144" s="455"/>
    </row>
    <row r="145" spans="1:6">
      <c r="A145" s="480"/>
      <c r="C145" s="444"/>
      <c r="D145" s="481"/>
      <c r="E145" s="482"/>
      <c r="F145" s="455"/>
    </row>
    <row r="146" spans="1:6">
      <c r="A146" s="480"/>
      <c r="C146" s="444"/>
      <c r="D146" s="481"/>
      <c r="E146" s="482"/>
      <c r="F146" s="455"/>
    </row>
    <row r="147" spans="1:6">
      <c r="A147" s="480"/>
      <c r="C147" s="444"/>
      <c r="D147" s="481"/>
      <c r="E147" s="482"/>
      <c r="F147" s="455"/>
    </row>
    <row r="148" spans="1:6">
      <c r="A148" s="480"/>
      <c r="C148" s="444"/>
      <c r="D148" s="481"/>
      <c r="E148" s="482"/>
      <c r="F148" s="455"/>
    </row>
    <row r="149" spans="1:6">
      <c r="A149" s="480"/>
      <c r="C149" s="444"/>
      <c r="D149" s="481"/>
      <c r="E149" s="482"/>
      <c r="F149" s="455"/>
    </row>
    <row r="150" spans="1:6">
      <c r="A150" s="480"/>
      <c r="C150" s="444"/>
      <c r="D150" s="481"/>
      <c r="E150" s="482"/>
      <c r="F150" s="455"/>
    </row>
    <row r="151" spans="1:6">
      <c r="A151" s="480"/>
      <c r="C151" s="444"/>
      <c r="D151" s="481"/>
      <c r="E151" s="482"/>
      <c r="F151" s="455"/>
    </row>
    <row r="152" spans="1:6">
      <c r="A152" s="480"/>
      <c r="C152" s="444"/>
      <c r="D152" s="481"/>
      <c r="E152" s="482"/>
      <c r="F152" s="455"/>
    </row>
    <row r="153" spans="1:6">
      <c r="A153" s="480"/>
      <c r="C153" s="444"/>
      <c r="D153" s="481"/>
      <c r="E153" s="482"/>
      <c r="F153" s="455"/>
    </row>
    <row r="154" spans="1:6">
      <c r="A154" s="480"/>
      <c r="C154" s="444"/>
      <c r="D154" s="481"/>
      <c r="E154" s="482"/>
      <c r="F154" s="455"/>
    </row>
    <row r="155" spans="1:6">
      <c r="A155" s="480"/>
      <c r="C155" s="444"/>
      <c r="D155" s="481"/>
      <c r="E155" s="482"/>
      <c r="F155" s="455"/>
    </row>
    <row r="156" spans="1:6">
      <c r="A156" s="480"/>
      <c r="C156" s="444"/>
      <c r="D156" s="481"/>
      <c r="E156" s="482"/>
      <c r="F156" s="455"/>
    </row>
    <row r="157" spans="1:6">
      <c r="A157" s="480"/>
      <c r="C157" s="444"/>
      <c r="D157" s="481"/>
      <c r="E157" s="482"/>
      <c r="F157" s="455"/>
    </row>
    <row r="158" spans="1:6">
      <c r="A158" s="480"/>
      <c r="C158" s="444"/>
      <c r="D158" s="481"/>
      <c r="E158" s="482"/>
      <c r="F158" s="455"/>
    </row>
    <row r="159" spans="1:6">
      <c r="A159" s="480"/>
      <c r="C159" s="444"/>
      <c r="D159" s="481"/>
      <c r="E159" s="482"/>
      <c r="F159" s="455"/>
    </row>
    <row r="160" spans="1:6">
      <c r="A160" s="480"/>
      <c r="C160" s="444"/>
      <c r="D160" s="481"/>
      <c r="E160" s="482"/>
      <c r="F160" s="455"/>
    </row>
    <row r="161" spans="1:6">
      <c r="A161" s="480"/>
      <c r="C161" s="444"/>
      <c r="D161" s="481"/>
      <c r="E161" s="482"/>
      <c r="F161" s="455"/>
    </row>
    <row r="162" spans="1:6">
      <c r="A162" s="480"/>
      <c r="C162" s="444"/>
      <c r="D162" s="481"/>
      <c r="E162" s="482"/>
      <c r="F162" s="455"/>
    </row>
    <row r="163" spans="1:6">
      <c r="A163" s="480"/>
      <c r="C163" s="444"/>
      <c r="D163" s="481"/>
      <c r="E163" s="482"/>
      <c r="F163" s="455"/>
    </row>
    <row r="164" spans="1:6">
      <c r="A164" s="480"/>
      <c r="C164" s="444"/>
      <c r="D164" s="481"/>
      <c r="E164" s="482"/>
      <c r="F164" s="455"/>
    </row>
    <row r="165" spans="1:6">
      <c r="A165" s="480"/>
      <c r="C165" s="444"/>
      <c r="D165" s="481"/>
      <c r="E165" s="482"/>
      <c r="F165" s="455"/>
    </row>
    <row r="166" spans="1:6">
      <c r="A166" s="480"/>
      <c r="C166" s="444"/>
      <c r="D166" s="481"/>
      <c r="E166" s="482"/>
      <c r="F166" s="455"/>
    </row>
    <row r="167" spans="1:6">
      <c r="A167" s="480"/>
      <c r="C167" s="444"/>
      <c r="D167" s="481"/>
      <c r="E167" s="482"/>
      <c r="F167" s="455"/>
    </row>
    <row r="168" spans="1:6">
      <c r="A168" s="480"/>
      <c r="C168" s="444"/>
      <c r="D168" s="481"/>
      <c r="E168" s="482"/>
      <c r="F168" s="455"/>
    </row>
    <row r="169" spans="1:6">
      <c r="A169" s="480"/>
      <c r="C169" s="444"/>
      <c r="D169" s="481"/>
      <c r="E169" s="482"/>
      <c r="F169" s="455"/>
    </row>
    <row r="170" spans="1:6">
      <c r="A170" s="480"/>
      <c r="C170" s="444"/>
      <c r="D170" s="481"/>
      <c r="E170" s="482"/>
      <c r="F170" s="455"/>
    </row>
    <row r="171" spans="1:6">
      <c r="A171" s="480"/>
      <c r="C171" s="444"/>
      <c r="D171" s="481"/>
      <c r="E171" s="482"/>
      <c r="F171" s="455"/>
    </row>
    <row r="172" spans="1:6">
      <c r="A172" s="480"/>
      <c r="C172" s="444"/>
      <c r="D172" s="481"/>
      <c r="E172" s="482"/>
      <c r="F172" s="455"/>
    </row>
    <row r="173" spans="1:6">
      <c r="A173" s="480"/>
      <c r="C173" s="444"/>
      <c r="D173" s="481"/>
      <c r="E173" s="482"/>
      <c r="F173" s="455"/>
    </row>
    <row r="174" spans="1:6">
      <c r="A174" s="480"/>
      <c r="C174" s="444"/>
      <c r="D174" s="481"/>
      <c r="E174" s="482"/>
      <c r="F174" s="455"/>
    </row>
    <row r="175" spans="1:6">
      <c r="A175" s="480"/>
      <c r="C175" s="444"/>
      <c r="D175" s="481"/>
      <c r="E175" s="482"/>
      <c r="F175" s="455"/>
    </row>
    <row r="176" spans="1:6">
      <c r="A176" s="480"/>
      <c r="C176" s="444"/>
      <c r="D176" s="481"/>
      <c r="E176" s="482"/>
      <c r="F176" s="455"/>
    </row>
    <row r="177" spans="1:6">
      <c r="A177" s="480"/>
      <c r="C177" s="444"/>
      <c r="D177" s="481"/>
      <c r="E177" s="482"/>
      <c r="F177" s="455"/>
    </row>
    <row r="178" spans="1:6">
      <c r="A178" s="480"/>
      <c r="C178" s="444"/>
      <c r="D178" s="481"/>
      <c r="E178" s="482"/>
      <c r="F178" s="455"/>
    </row>
    <row r="179" spans="1:6">
      <c r="A179" s="480"/>
      <c r="C179" s="444"/>
      <c r="D179" s="481"/>
      <c r="E179" s="482"/>
      <c r="F179" s="455"/>
    </row>
    <row r="180" spans="1:6">
      <c r="A180" s="480"/>
      <c r="C180" s="444"/>
      <c r="D180" s="481"/>
      <c r="E180" s="482"/>
      <c r="F180" s="455"/>
    </row>
    <row r="181" spans="1:6">
      <c r="A181" s="480"/>
      <c r="C181" s="444"/>
      <c r="D181" s="481"/>
      <c r="E181" s="482"/>
      <c r="F181" s="455"/>
    </row>
    <row r="182" spans="1:6">
      <c r="A182" s="480"/>
      <c r="C182" s="444"/>
      <c r="D182" s="481"/>
      <c r="E182" s="482"/>
      <c r="F182" s="455"/>
    </row>
    <row r="183" spans="1:6">
      <c r="A183" s="480"/>
      <c r="C183" s="444"/>
      <c r="D183" s="481"/>
      <c r="E183" s="482"/>
      <c r="F183" s="455"/>
    </row>
    <row r="184" spans="1:6">
      <c r="A184" s="480"/>
      <c r="C184" s="444"/>
      <c r="D184" s="481"/>
      <c r="E184" s="482"/>
      <c r="F184" s="455"/>
    </row>
    <row r="185" spans="1:6">
      <c r="A185" s="480"/>
      <c r="C185" s="444"/>
      <c r="D185" s="481"/>
      <c r="E185" s="482"/>
      <c r="F185" s="455"/>
    </row>
    <row r="186" spans="1:6">
      <c r="A186" s="480"/>
      <c r="C186" s="444"/>
      <c r="D186" s="481"/>
      <c r="E186" s="482"/>
      <c r="F186" s="455"/>
    </row>
    <row r="187" spans="1:6">
      <c r="A187" s="480"/>
      <c r="C187" s="444"/>
      <c r="D187" s="481"/>
      <c r="E187" s="482"/>
      <c r="F187" s="455"/>
    </row>
    <row r="188" spans="1:6">
      <c r="A188" s="480"/>
      <c r="C188" s="444"/>
      <c r="D188" s="481"/>
      <c r="E188" s="482"/>
      <c r="F188" s="455"/>
    </row>
    <row r="189" spans="1:6">
      <c r="A189" s="480"/>
      <c r="C189" s="444"/>
      <c r="D189" s="481"/>
      <c r="E189" s="482"/>
      <c r="F189" s="455"/>
    </row>
    <row r="190" spans="1:6">
      <c r="A190" s="480"/>
      <c r="C190" s="444"/>
      <c r="D190" s="481"/>
      <c r="E190" s="482"/>
      <c r="F190" s="455"/>
    </row>
    <row r="191" spans="1:6">
      <c r="A191" s="480"/>
      <c r="C191" s="444"/>
      <c r="D191" s="481"/>
      <c r="E191" s="482"/>
      <c r="F191" s="455"/>
    </row>
    <row r="192" spans="1:6">
      <c r="A192" s="480"/>
      <c r="C192" s="444"/>
      <c r="D192" s="481"/>
      <c r="E192" s="482"/>
      <c r="F192" s="455"/>
    </row>
    <row r="193" spans="1:6">
      <c r="A193" s="480"/>
      <c r="C193" s="444"/>
      <c r="D193" s="481"/>
      <c r="E193" s="482"/>
      <c r="F193" s="455"/>
    </row>
    <row r="194" spans="1:6">
      <c r="A194" s="480"/>
      <c r="C194" s="444"/>
      <c r="D194" s="481"/>
      <c r="E194" s="482"/>
      <c r="F194" s="455"/>
    </row>
    <row r="195" spans="1:6">
      <c r="A195" s="480"/>
      <c r="C195" s="444"/>
      <c r="D195" s="481"/>
      <c r="E195" s="482"/>
      <c r="F195" s="455"/>
    </row>
    <row r="196" spans="1:6">
      <c r="A196" s="480"/>
      <c r="C196" s="444"/>
      <c r="D196" s="481"/>
      <c r="E196" s="482"/>
      <c r="F196" s="455"/>
    </row>
    <row r="197" spans="1:6">
      <c r="A197" s="480"/>
      <c r="C197" s="444"/>
      <c r="D197" s="481"/>
      <c r="E197" s="482"/>
      <c r="F197" s="455"/>
    </row>
    <row r="198" spans="1:6">
      <c r="A198" s="480"/>
      <c r="C198" s="444"/>
      <c r="D198" s="481"/>
      <c r="E198" s="482"/>
      <c r="F198" s="455"/>
    </row>
    <row r="199" spans="1:6">
      <c r="A199" s="480"/>
      <c r="C199" s="444"/>
      <c r="D199" s="481"/>
      <c r="E199" s="482"/>
      <c r="F199" s="455"/>
    </row>
    <row r="200" spans="1:6">
      <c r="A200" s="480"/>
      <c r="C200" s="444"/>
      <c r="D200" s="481"/>
      <c r="E200" s="482"/>
      <c r="F200" s="455"/>
    </row>
    <row r="201" spans="1:6">
      <c r="A201" s="480"/>
      <c r="C201" s="444"/>
      <c r="D201" s="481"/>
      <c r="E201" s="482"/>
      <c r="F201" s="455"/>
    </row>
    <row r="202" spans="1:6">
      <c r="A202" s="480"/>
      <c r="C202" s="444"/>
      <c r="D202" s="481"/>
      <c r="E202" s="482"/>
      <c r="F202" s="455"/>
    </row>
    <row r="203" spans="1:6">
      <c r="A203" s="480"/>
      <c r="C203" s="444"/>
      <c r="D203" s="481"/>
      <c r="E203" s="482"/>
      <c r="F203" s="455"/>
    </row>
    <row r="204" spans="1:6">
      <c r="A204" s="480"/>
      <c r="C204" s="444"/>
      <c r="D204" s="481"/>
      <c r="E204" s="482"/>
      <c r="F204" s="455"/>
    </row>
    <row r="205" spans="1:6">
      <c r="A205" s="480"/>
      <c r="C205" s="444"/>
      <c r="D205" s="481"/>
      <c r="E205" s="482"/>
      <c r="F205" s="455"/>
    </row>
    <row r="206" spans="1:6">
      <c r="A206" s="480"/>
      <c r="C206" s="444"/>
      <c r="D206" s="481"/>
      <c r="E206" s="482"/>
      <c r="F206" s="455"/>
    </row>
    <row r="207" spans="1:6">
      <c r="A207" s="480"/>
      <c r="C207" s="444"/>
      <c r="D207" s="481"/>
      <c r="E207" s="482"/>
      <c r="F207" s="455"/>
    </row>
    <row r="208" spans="1:6">
      <c r="A208" s="480"/>
      <c r="C208" s="444"/>
      <c r="D208" s="481"/>
      <c r="E208" s="482"/>
      <c r="F208" s="455"/>
    </row>
    <row r="209" spans="1:6">
      <c r="A209" s="480"/>
      <c r="C209" s="444"/>
      <c r="D209" s="481"/>
      <c r="E209" s="482"/>
      <c r="F209" s="455"/>
    </row>
    <row r="210" spans="1:6">
      <c r="A210" s="480"/>
      <c r="C210" s="444"/>
      <c r="D210" s="481"/>
      <c r="E210" s="482"/>
      <c r="F210" s="455"/>
    </row>
    <row r="211" spans="1:6">
      <c r="A211" s="480"/>
      <c r="C211" s="444"/>
      <c r="D211" s="481"/>
      <c r="E211" s="482"/>
      <c r="F211" s="455"/>
    </row>
    <row r="212" spans="1:6">
      <c r="A212" s="480"/>
      <c r="C212" s="444"/>
      <c r="D212" s="481"/>
      <c r="E212" s="482"/>
      <c r="F212" s="455"/>
    </row>
    <row r="213" spans="1:6">
      <c r="A213" s="480"/>
      <c r="C213" s="444"/>
      <c r="D213" s="481"/>
      <c r="E213" s="482"/>
      <c r="F213" s="455"/>
    </row>
    <row r="214" spans="1:6">
      <c r="A214" s="480"/>
      <c r="C214" s="444"/>
      <c r="D214" s="481"/>
      <c r="E214" s="482"/>
      <c r="F214" s="455"/>
    </row>
    <row r="215" spans="1:6">
      <c r="A215" s="480"/>
      <c r="C215" s="444"/>
      <c r="D215" s="481"/>
      <c r="E215" s="482"/>
      <c r="F215" s="455"/>
    </row>
    <row r="216" spans="1:6">
      <c r="A216" s="480"/>
      <c r="C216" s="444"/>
      <c r="D216" s="481"/>
      <c r="E216" s="482"/>
      <c r="F216" s="455"/>
    </row>
    <row r="217" spans="1:6">
      <c r="A217" s="480"/>
      <c r="C217" s="444"/>
      <c r="D217" s="481"/>
      <c r="E217" s="482"/>
      <c r="F217" s="455"/>
    </row>
    <row r="218" spans="1:6">
      <c r="A218" s="480"/>
      <c r="C218" s="444"/>
      <c r="D218" s="481"/>
      <c r="E218" s="482"/>
      <c r="F218" s="455"/>
    </row>
    <row r="219" spans="1:6">
      <c r="A219" s="480"/>
      <c r="C219" s="444"/>
      <c r="D219" s="481"/>
      <c r="E219" s="482"/>
      <c r="F219" s="455"/>
    </row>
    <row r="220" spans="1:6">
      <c r="A220" s="480"/>
      <c r="C220" s="444"/>
      <c r="D220" s="481"/>
      <c r="E220" s="482"/>
      <c r="F220" s="455"/>
    </row>
    <row r="221" spans="1:6">
      <c r="A221" s="480"/>
      <c r="C221" s="444"/>
      <c r="D221" s="481"/>
      <c r="E221" s="482"/>
      <c r="F221" s="455"/>
    </row>
    <row r="222" spans="1:6">
      <c r="A222" s="480"/>
      <c r="C222" s="444"/>
      <c r="D222" s="481"/>
      <c r="E222" s="482"/>
      <c r="F222" s="455"/>
    </row>
    <row r="223" spans="1:6">
      <c r="A223" s="480"/>
      <c r="C223" s="444"/>
      <c r="D223" s="481"/>
      <c r="E223" s="482"/>
      <c r="F223" s="455"/>
    </row>
    <row r="224" spans="1:6">
      <c r="A224" s="480"/>
      <c r="C224" s="444"/>
      <c r="D224" s="481"/>
      <c r="E224" s="482"/>
      <c r="F224" s="455"/>
    </row>
    <row r="225" spans="1:6">
      <c r="A225" s="480"/>
      <c r="C225" s="444"/>
      <c r="D225" s="481"/>
      <c r="E225" s="482"/>
      <c r="F225" s="455"/>
    </row>
    <row r="226" spans="1:6">
      <c r="A226" s="480"/>
      <c r="C226" s="444"/>
      <c r="D226" s="481"/>
      <c r="E226" s="482"/>
      <c r="F226" s="455"/>
    </row>
    <row r="227" spans="1:6">
      <c r="A227" s="480"/>
      <c r="C227" s="444"/>
      <c r="D227" s="481"/>
      <c r="E227" s="482"/>
      <c r="F227" s="455"/>
    </row>
    <row r="228" spans="1:6">
      <c r="A228" s="480"/>
      <c r="C228" s="444"/>
      <c r="D228" s="481"/>
      <c r="E228" s="482"/>
      <c r="F228" s="455"/>
    </row>
    <row r="229" spans="1:6">
      <c r="A229" s="480"/>
      <c r="C229" s="444"/>
      <c r="D229" s="481"/>
      <c r="E229" s="482"/>
      <c r="F229" s="455"/>
    </row>
    <row r="230" spans="1:6">
      <c r="A230" s="480"/>
      <c r="C230" s="444"/>
      <c r="D230" s="481"/>
      <c r="E230" s="482"/>
      <c r="F230" s="455"/>
    </row>
    <row r="231" spans="1:6">
      <c r="A231" s="480"/>
      <c r="C231" s="444"/>
      <c r="D231" s="481"/>
      <c r="E231" s="482"/>
      <c r="F231" s="455"/>
    </row>
    <row r="232" spans="1:6">
      <c r="A232" s="480"/>
      <c r="C232" s="444"/>
      <c r="D232" s="481"/>
      <c r="E232" s="482"/>
      <c r="F232" s="455"/>
    </row>
    <row r="233" spans="1:6">
      <c r="A233" s="480"/>
      <c r="C233" s="444"/>
      <c r="D233" s="481"/>
      <c r="E233" s="482"/>
      <c r="F233" s="455"/>
    </row>
    <row r="234" spans="1:6">
      <c r="A234" s="480"/>
      <c r="C234" s="444"/>
      <c r="D234" s="481"/>
      <c r="E234" s="482"/>
      <c r="F234" s="455"/>
    </row>
    <row r="235" spans="1:6">
      <c r="A235" s="480"/>
      <c r="C235" s="444"/>
      <c r="D235" s="481"/>
      <c r="E235" s="482"/>
      <c r="F235" s="455"/>
    </row>
    <row r="236" spans="1:6">
      <c r="A236" s="480"/>
      <c r="C236" s="444"/>
      <c r="D236" s="481"/>
      <c r="E236" s="482"/>
      <c r="F236" s="455"/>
    </row>
    <row r="237" spans="1:6">
      <c r="A237" s="480"/>
      <c r="C237" s="444"/>
      <c r="D237" s="481"/>
      <c r="E237" s="482"/>
      <c r="F237" s="455"/>
    </row>
    <row r="238" spans="1:6">
      <c r="A238" s="480"/>
      <c r="C238" s="444"/>
      <c r="D238" s="481"/>
      <c r="E238" s="482"/>
      <c r="F238" s="455"/>
    </row>
    <row r="239" spans="1:6">
      <c r="A239" s="480"/>
      <c r="C239" s="444"/>
      <c r="D239" s="481"/>
      <c r="E239" s="482"/>
      <c r="F239" s="455"/>
    </row>
    <row r="240" spans="1:6">
      <c r="A240" s="480"/>
      <c r="C240" s="444"/>
      <c r="D240" s="481"/>
      <c r="E240" s="482"/>
      <c r="F240" s="455"/>
    </row>
    <row r="241" spans="1:6">
      <c r="A241" s="480"/>
      <c r="C241" s="444"/>
      <c r="D241" s="481"/>
      <c r="E241" s="482"/>
      <c r="F241" s="455"/>
    </row>
    <row r="242" spans="1:6">
      <c r="A242" s="480"/>
      <c r="C242" s="444"/>
      <c r="D242" s="481"/>
      <c r="E242" s="482"/>
      <c r="F242" s="455"/>
    </row>
    <row r="243" spans="1:6">
      <c r="A243" s="480"/>
      <c r="C243" s="444"/>
      <c r="D243" s="481"/>
      <c r="E243" s="482"/>
      <c r="F243" s="455"/>
    </row>
    <row r="244" spans="1:6">
      <c r="A244" s="480"/>
      <c r="C244" s="444"/>
      <c r="D244" s="481"/>
      <c r="E244" s="482"/>
      <c r="F244" s="455"/>
    </row>
    <row r="245" spans="1:6">
      <c r="A245" s="480"/>
      <c r="C245" s="444"/>
      <c r="D245" s="481"/>
      <c r="E245" s="482"/>
      <c r="F245" s="455"/>
    </row>
    <row r="246" spans="1:6">
      <c r="A246" s="480"/>
      <c r="C246" s="444"/>
      <c r="D246" s="481"/>
      <c r="E246" s="482"/>
      <c r="F246" s="455"/>
    </row>
    <row r="247" spans="1:6">
      <c r="A247" s="480"/>
      <c r="C247" s="444"/>
      <c r="D247" s="481"/>
      <c r="E247" s="482"/>
      <c r="F247" s="455"/>
    </row>
    <row r="248" spans="1:6">
      <c r="A248" s="480"/>
      <c r="C248" s="444"/>
      <c r="D248" s="481"/>
      <c r="E248" s="482"/>
      <c r="F248" s="455"/>
    </row>
    <row r="249" spans="1:6">
      <c r="A249" s="480"/>
      <c r="C249" s="444"/>
      <c r="D249" s="481"/>
      <c r="E249" s="482"/>
      <c r="F249" s="455"/>
    </row>
    <row r="250" spans="1:6">
      <c r="A250" s="480"/>
      <c r="C250" s="444"/>
      <c r="D250" s="481"/>
      <c r="E250" s="482"/>
      <c r="F250" s="455"/>
    </row>
    <row r="251" spans="1:6">
      <c r="A251" s="480"/>
      <c r="C251" s="444"/>
      <c r="D251" s="481"/>
      <c r="E251" s="482"/>
      <c r="F251" s="455"/>
    </row>
    <row r="252" spans="1:6">
      <c r="A252" s="480"/>
      <c r="C252" s="444"/>
      <c r="D252" s="481"/>
      <c r="E252" s="482"/>
      <c r="F252" s="455"/>
    </row>
    <row r="253" spans="1:6">
      <c r="A253" s="480"/>
      <c r="C253" s="444"/>
      <c r="D253" s="481"/>
      <c r="E253" s="482"/>
      <c r="F253" s="455"/>
    </row>
    <row r="254" spans="1:6">
      <c r="A254" s="480"/>
      <c r="C254" s="444"/>
      <c r="D254" s="481"/>
      <c r="E254" s="482"/>
      <c r="F254" s="455"/>
    </row>
    <row r="255" spans="1:6">
      <c r="A255" s="480"/>
      <c r="C255" s="444"/>
      <c r="D255" s="481"/>
      <c r="E255" s="482"/>
      <c r="F255" s="455"/>
    </row>
    <row r="256" spans="1:6">
      <c r="A256" s="480"/>
      <c r="C256" s="444"/>
      <c r="D256" s="481"/>
      <c r="E256" s="482"/>
      <c r="F256" s="455"/>
    </row>
    <row r="257" spans="1:6">
      <c r="A257" s="480"/>
      <c r="C257" s="444"/>
      <c r="D257" s="481"/>
      <c r="E257" s="482"/>
      <c r="F257" s="455"/>
    </row>
    <row r="258" spans="1:6">
      <c r="A258" s="480"/>
      <c r="C258" s="444"/>
      <c r="D258" s="481"/>
      <c r="E258" s="482"/>
      <c r="F258" s="455"/>
    </row>
    <row r="259" spans="1:6">
      <c r="A259" s="480"/>
      <c r="C259" s="444"/>
      <c r="D259" s="481"/>
      <c r="E259" s="482"/>
      <c r="F259" s="455"/>
    </row>
    <row r="260" spans="1:6">
      <c r="A260" s="480"/>
      <c r="C260" s="444"/>
      <c r="D260" s="481"/>
      <c r="E260" s="482"/>
      <c r="F260" s="455"/>
    </row>
    <row r="261" spans="1:6">
      <c r="A261" s="480"/>
      <c r="C261" s="444"/>
      <c r="D261" s="481"/>
      <c r="E261" s="482"/>
      <c r="F261" s="455"/>
    </row>
    <row r="262" spans="1:6">
      <c r="A262" s="480"/>
      <c r="C262" s="444"/>
      <c r="D262" s="481"/>
      <c r="E262" s="482"/>
      <c r="F262" s="455"/>
    </row>
    <row r="263" spans="1:6">
      <c r="A263" s="480"/>
      <c r="C263" s="444"/>
      <c r="D263" s="481"/>
      <c r="E263" s="482"/>
      <c r="F263" s="455"/>
    </row>
    <row r="264" spans="1:6">
      <c r="A264" s="480"/>
      <c r="C264" s="444"/>
      <c r="D264" s="481"/>
      <c r="E264" s="482"/>
      <c r="F264" s="455"/>
    </row>
    <row r="265" spans="1:6">
      <c r="A265" s="480"/>
      <c r="C265" s="444"/>
      <c r="D265" s="481"/>
      <c r="E265" s="482"/>
      <c r="F265" s="455"/>
    </row>
    <row r="266" spans="1:6">
      <c r="A266" s="480"/>
      <c r="C266" s="444"/>
      <c r="D266" s="481"/>
      <c r="E266" s="482"/>
      <c r="F266" s="455"/>
    </row>
    <row r="267" spans="1:6">
      <c r="A267" s="480"/>
      <c r="C267" s="444"/>
      <c r="D267" s="481"/>
      <c r="E267" s="482"/>
      <c r="F267" s="455"/>
    </row>
    <row r="268" spans="1:6">
      <c r="A268" s="480"/>
      <c r="C268" s="444"/>
      <c r="D268" s="481"/>
      <c r="E268" s="482"/>
      <c r="F268" s="455"/>
    </row>
    <row r="269" spans="1:6">
      <c r="A269" s="480"/>
      <c r="C269" s="444"/>
      <c r="D269" s="481"/>
      <c r="E269" s="482"/>
      <c r="F269" s="455"/>
    </row>
    <row r="270" spans="1:6">
      <c r="A270" s="480"/>
      <c r="C270" s="444"/>
      <c r="D270" s="481"/>
      <c r="E270" s="482"/>
      <c r="F270" s="455"/>
    </row>
    <row r="271" spans="1:6">
      <c r="A271" s="480"/>
      <c r="C271" s="444"/>
      <c r="D271" s="481"/>
      <c r="E271" s="482"/>
      <c r="F271" s="455"/>
    </row>
    <row r="272" spans="1:6">
      <c r="A272" s="480"/>
      <c r="C272" s="444"/>
      <c r="D272" s="481"/>
      <c r="E272" s="482"/>
      <c r="F272" s="455"/>
    </row>
    <row r="273" spans="1:6">
      <c r="A273" s="480"/>
      <c r="C273" s="444"/>
      <c r="D273" s="481"/>
      <c r="E273" s="482"/>
      <c r="F273" s="455"/>
    </row>
    <row r="274" spans="1:6">
      <c r="A274" s="480"/>
      <c r="C274" s="444"/>
      <c r="D274" s="481"/>
      <c r="E274" s="482"/>
      <c r="F274" s="455"/>
    </row>
    <row r="275" spans="1:6">
      <c r="A275" s="480"/>
      <c r="C275" s="444"/>
      <c r="D275" s="481"/>
      <c r="E275" s="482"/>
      <c r="F275" s="455"/>
    </row>
    <row r="276" spans="1:6">
      <c r="A276" s="480"/>
      <c r="C276" s="444"/>
      <c r="D276" s="481"/>
      <c r="E276" s="482"/>
      <c r="F276" s="455"/>
    </row>
    <row r="277" spans="1:6">
      <c r="A277" s="480"/>
      <c r="C277" s="444"/>
      <c r="D277" s="481"/>
      <c r="E277" s="482"/>
      <c r="F277" s="455"/>
    </row>
    <row r="278" spans="1:6">
      <c r="A278" s="480"/>
      <c r="C278" s="444"/>
      <c r="D278" s="481"/>
      <c r="E278" s="482"/>
      <c r="F278" s="455"/>
    </row>
    <row r="279" spans="1:6">
      <c r="A279" s="480"/>
      <c r="C279" s="444"/>
      <c r="D279" s="481"/>
      <c r="E279" s="482"/>
      <c r="F279" s="455"/>
    </row>
    <row r="280" spans="1:6">
      <c r="A280" s="480"/>
      <c r="C280" s="444"/>
      <c r="D280" s="481"/>
      <c r="E280" s="482"/>
      <c r="F280" s="455"/>
    </row>
    <row r="281" spans="1:6">
      <c r="A281" s="480"/>
      <c r="C281" s="444"/>
      <c r="D281" s="481"/>
      <c r="E281" s="482"/>
      <c r="F281" s="455"/>
    </row>
    <row r="282" spans="1:6">
      <c r="A282" s="480"/>
      <c r="C282" s="444"/>
      <c r="D282" s="481"/>
      <c r="E282" s="482"/>
      <c r="F282" s="455"/>
    </row>
    <row r="283" spans="1:6">
      <c r="A283" s="480"/>
      <c r="C283" s="444"/>
      <c r="D283" s="481"/>
      <c r="E283" s="482"/>
      <c r="F283" s="455"/>
    </row>
    <row r="284" spans="1:6">
      <c r="A284" s="480"/>
      <c r="C284" s="444"/>
      <c r="D284" s="481"/>
      <c r="E284" s="482"/>
      <c r="F284" s="455"/>
    </row>
    <row r="285" spans="1:6">
      <c r="A285" s="480"/>
      <c r="C285" s="444"/>
      <c r="D285" s="481"/>
      <c r="E285" s="482"/>
      <c r="F285" s="455"/>
    </row>
    <row r="286" spans="1:6">
      <c r="A286" s="480"/>
      <c r="C286" s="444"/>
      <c r="D286" s="481"/>
      <c r="E286" s="482"/>
      <c r="F286" s="455"/>
    </row>
    <row r="287" spans="1:6">
      <c r="A287" s="480"/>
      <c r="C287" s="444"/>
      <c r="D287" s="481"/>
      <c r="E287" s="482"/>
      <c r="F287" s="455"/>
    </row>
    <row r="288" spans="1:6">
      <c r="A288" s="480"/>
      <c r="C288" s="444"/>
      <c r="D288" s="481"/>
      <c r="E288" s="482"/>
      <c r="F288" s="455"/>
    </row>
    <row r="289" spans="1:6">
      <c r="A289" s="480"/>
      <c r="C289" s="444"/>
      <c r="D289" s="481"/>
      <c r="E289" s="482"/>
      <c r="F289" s="455"/>
    </row>
    <row r="290" spans="1:6">
      <c r="A290" s="480"/>
      <c r="C290" s="444"/>
      <c r="D290" s="481"/>
      <c r="E290" s="482"/>
      <c r="F290" s="455"/>
    </row>
    <row r="291" spans="1:6">
      <c r="A291" s="480"/>
      <c r="C291" s="444"/>
      <c r="D291" s="481"/>
      <c r="E291" s="482"/>
      <c r="F291" s="455"/>
    </row>
    <row r="292" spans="1:6">
      <c r="A292" s="480"/>
      <c r="C292" s="444"/>
      <c r="D292" s="481"/>
      <c r="E292" s="482"/>
      <c r="F292" s="455"/>
    </row>
    <row r="293" spans="1:6">
      <c r="A293" s="480"/>
      <c r="C293" s="444"/>
      <c r="D293" s="481"/>
      <c r="E293" s="482"/>
      <c r="F293" s="455"/>
    </row>
    <row r="294" spans="1:6">
      <c r="A294" s="480"/>
      <c r="C294" s="444"/>
      <c r="D294" s="481"/>
      <c r="E294" s="482"/>
      <c r="F294" s="455"/>
    </row>
    <row r="295" spans="1:6">
      <c r="A295" s="480"/>
      <c r="C295" s="444"/>
      <c r="D295" s="481"/>
      <c r="E295" s="482"/>
      <c r="F295" s="455"/>
    </row>
    <row r="296" spans="1:6">
      <c r="A296" s="480"/>
      <c r="C296" s="444"/>
      <c r="D296" s="481"/>
      <c r="E296" s="482"/>
      <c r="F296" s="455"/>
    </row>
    <row r="297" spans="1:6">
      <c r="A297" s="480"/>
      <c r="C297" s="444"/>
      <c r="D297" s="481"/>
      <c r="E297" s="482"/>
      <c r="F297" s="455"/>
    </row>
    <row r="298" spans="1:6">
      <c r="A298" s="480"/>
      <c r="C298" s="444"/>
      <c r="D298" s="481"/>
      <c r="E298" s="482"/>
      <c r="F298" s="455"/>
    </row>
    <row r="299" spans="1:6">
      <c r="A299" s="480"/>
      <c r="C299" s="444"/>
      <c r="D299" s="481"/>
      <c r="E299" s="482"/>
      <c r="F299" s="455"/>
    </row>
    <row r="300" spans="1:6">
      <c r="A300" s="480"/>
      <c r="C300" s="444"/>
      <c r="D300" s="481"/>
      <c r="E300" s="482"/>
      <c r="F300" s="455"/>
    </row>
    <row r="301" spans="1:6">
      <c r="A301" s="480"/>
      <c r="C301" s="444"/>
      <c r="D301" s="481"/>
      <c r="E301" s="482"/>
      <c r="F301" s="455"/>
    </row>
    <row r="302" spans="1:6">
      <c r="A302" s="480"/>
      <c r="C302" s="444"/>
      <c r="D302" s="481"/>
      <c r="E302" s="482"/>
      <c r="F302" s="455"/>
    </row>
    <row r="303" spans="1:6">
      <c r="A303" s="480"/>
      <c r="C303" s="444"/>
      <c r="D303" s="481"/>
      <c r="E303" s="482"/>
      <c r="F303" s="455"/>
    </row>
    <row r="304" spans="1:6">
      <c r="A304" s="480"/>
      <c r="C304" s="444"/>
      <c r="D304" s="481"/>
      <c r="E304" s="482"/>
      <c r="F304" s="455"/>
    </row>
    <row r="305" spans="1:6">
      <c r="A305" s="480"/>
      <c r="C305" s="444"/>
      <c r="D305" s="481"/>
      <c r="E305" s="482"/>
      <c r="F305" s="455"/>
    </row>
    <row r="306" spans="1:6">
      <c r="A306" s="480"/>
      <c r="C306" s="444"/>
      <c r="D306" s="481"/>
      <c r="E306" s="482"/>
      <c r="F306" s="455"/>
    </row>
    <row r="307" spans="1:6">
      <c r="A307" s="480"/>
      <c r="C307" s="444"/>
      <c r="D307" s="481"/>
      <c r="E307" s="482"/>
      <c r="F307" s="455"/>
    </row>
    <row r="308" spans="1:6">
      <c r="A308" s="480"/>
      <c r="C308" s="444"/>
      <c r="D308" s="481"/>
      <c r="E308" s="482"/>
      <c r="F308" s="455"/>
    </row>
    <row r="309" spans="1:6">
      <c r="A309" s="480"/>
      <c r="C309" s="444"/>
      <c r="D309" s="481"/>
      <c r="E309" s="482"/>
      <c r="F309" s="455"/>
    </row>
    <row r="310" spans="1:6">
      <c r="A310" s="480"/>
      <c r="C310" s="444"/>
      <c r="D310" s="481"/>
      <c r="E310" s="482"/>
      <c r="F310" s="455"/>
    </row>
    <row r="311" spans="1:6">
      <c r="A311" s="480"/>
      <c r="C311" s="444"/>
      <c r="D311" s="481"/>
      <c r="E311" s="482"/>
      <c r="F311" s="455"/>
    </row>
    <row r="312" spans="1:6">
      <c r="A312" s="480"/>
      <c r="C312" s="444"/>
      <c r="D312" s="481"/>
      <c r="E312" s="482"/>
      <c r="F312" s="455"/>
    </row>
    <row r="313" spans="1:6">
      <c r="A313" s="480"/>
      <c r="C313" s="444"/>
      <c r="D313" s="481"/>
      <c r="E313" s="482"/>
      <c r="F313" s="455"/>
    </row>
    <row r="314" spans="1:6">
      <c r="A314" s="480"/>
      <c r="C314" s="444"/>
      <c r="D314" s="481"/>
      <c r="E314" s="482"/>
      <c r="F314" s="455"/>
    </row>
    <row r="315" spans="1:6">
      <c r="A315" s="480"/>
      <c r="C315" s="444"/>
      <c r="D315" s="481"/>
      <c r="E315" s="482"/>
      <c r="F315" s="455"/>
    </row>
    <row r="316" spans="1:6">
      <c r="A316" s="480"/>
      <c r="C316" s="444"/>
      <c r="D316" s="481"/>
      <c r="E316" s="482"/>
      <c r="F316" s="455"/>
    </row>
    <row r="317" spans="1:6">
      <c r="A317" s="480"/>
      <c r="C317" s="444"/>
      <c r="D317" s="481"/>
      <c r="E317" s="482"/>
      <c r="F317" s="455"/>
    </row>
    <row r="318" spans="1:6">
      <c r="A318" s="480"/>
      <c r="C318" s="444"/>
      <c r="D318" s="481"/>
      <c r="E318" s="482"/>
      <c r="F318" s="455"/>
    </row>
    <row r="319" spans="1:6">
      <c r="A319" s="480"/>
      <c r="C319" s="444"/>
      <c r="D319" s="481"/>
      <c r="E319" s="482"/>
      <c r="F319" s="455"/>
    </row>
    <row r="320" spans="1:6">
      <c r="A320" s="480"/>
      <c r="C320" s="444"/>
      <c r="D320" s="481"/>
      <c r="E320" s="482"/>
      <c r="F320" s="455"/>
    </row>
    <row r="321" spans="1:6">
      <c r="A321" s="480"/>
      <c r="C321" s="444"/>
      <c r="D321" s="481"/>
      <c r="E321" s="482"/>
      <c r="F321" s="455"/>
    </row>
    <row r="322" spans="1:6">
      <c r="A322" s="480"/>
      <c r="C322" s="444"/>
      <c r="D322" s="481"/>
      <c r="E322" s="482"/>
      <c r="F322" s="455"/>
    </row>
    <row r="323" spans="1:6">
      <c r="A323" s="480"/>
      <c r="C323" s="444"/>
      <c r="D323" s="481"/>
      <c r="E323" s="482"/>
      <c r="F323" s="455"/>
    </row>
    <row r="324" spans="1:6">
      <c r="A324" s="480"/>
      <c r="C324" s="444"/>
      <c r="D324" s="481"/>
      <c r="E324" s="482"/>
      <c r="F324" s="455"/>
    </row>
    <row r="325" spans="1:6">
      <c r="A325" s="480"/>
      <c r="C325" s="444"/>
      <c r="D325" s="481"/>
      <c r="E325" s="482"/>
      <c r="F325" s="455"/>
    </row>
    <row r="326" spans="1:6">
      <c r="A326" s="480"/>
      <c r="C326" s="444"/>
      <c r="D326" s="481"/>
      <c r="E326" s="482"/>
      <c r="F326" s="455"/>
    </row>
    <row r="327" spans="1:6">
      <c r="A327" s="480"/>
      <c r="C327" s="444"/>
      <c r="D327" s="481"/>
      <c r="E327" s="482"/>
      <c r="F327" s="455"/>
    </row>
    <row r="328" spans="1:6">
      <c r="A328" s="480"/>
      <c r="C328" s="444"/>
      <c r="D328" s="481"/>
      <c r="E328" s="482"/>
      <c r="F328" s="455"/>
    </row>
    <row r="329" spans="1:6">
      <c r="A329" s="480"/>
      <c r="C329" s="444"/>
      <c r="D329" s="481"/>
      <c r="E329" s="482"/>
      <c r="F329" s="455"/>
    </row>
    <row r="330" spans="1:6">
      <c r="A330" s="480"/>
      <c r="C330" s="444"/>
      <c r="D330" s="481"/>
      <c r="E330" s="482"/>
      <c r="F330" s="455"/>
    </row>
    <row r="331" spans="1:6">
      <c r="A331" s="480"/>
      <c r="C331" s="444"/>
      <c r="D331" s="481"/>
      <c r="E331" s="482"/>
      <c r="F331" s="455"/>
    </row>
    <row r="332" spans="1:6">
      <c r="A332" s="480"/>
      <c r="C332" s="444"/>
      <c r="D332" s="481"/>
      <c r="E332" s="482"/>
      <c r="F332" s="455"/>
    </row>
    <row r="333" spans="1:6">
      <c r="A333" s="480"/>
      <c r="C333" s="444"/>
      <c r="D333" s="481"/>
      <c r="E333" s="482"/>
      <c r="F333" s="455"/>
    </row>
    <row r="334" spans="1:6">
      <c r="A334" s="480"/>
      <c r="C334" s="444"/>
      <c r="D334" s="481"/>
      <c r="E334" s="482"/>
      <c r="F334" s="455"/>
    </row>
    <row r="335" spans="1:6">
      <c r="A335" s="480"/>
      <c r="C335" s="444"/>
      <c r="D335" s="481"/>
      <c r="E335" s="482"/>
      <c r="F335" s="455"/>
    </row>
    <row r="336" spans="1:6">
      <c r="A336" s="480"/>
      <c r="C336" s="444"/>
      <c r="D336" s="481"/>
      <c r="E336" s="482"/>
      <c r="F336" s="455"/>
    </row>
    <row r="337" spans="1:6">
      <c r="A337" s="480"/>
      <c r="C337" s="444"/>
      <c r="D337" s="481"/>
      <c r="E337" s="482"/>
      <c r="F337" s="455"/>
    </row>
    <row r="338" spans="1:6">
      <c r="A338" s="480"/>
      <c r="C338" s="444"/>
      <c r="D338" s="481"/>
      <c r="E338" s="482"/>
      <c r="F338" s="455"/>
    </row>
    <row r="339" spans="1:6">
      <c r="A339" s="480"/>
      <c r="C339" s="444"/>
      <c r="D339" s="481"/>
      <c r="E339" s="482"/>
      <c r="F339" s="455"/>
    </row>
    <row r="340" spans="1:6">
      <c r="A340" s="480"/>
      <c r="C340" s="444"/>
      <c r="D340" s="481"/>
      <c r="E340" s="482"/>
      <c r="F340" s="455"/>
    </row>
    <row r="341" spans="1:6">
      <c r="A341" s="480"/>
      <c r="C341" s="444"/>
      <c r="D341" s="481"/>
      <c r="E341" s="482"/>
      <c r="F341" s="455"/>
    </row>
    <row r="342" spans="1:6">
      <c r="A342" s="480"/>
      <c r="C342" s="444"/>
      <c r="D342" s="481"/>
      <c r="E342" s="482"/>
      <c r="F342" s="455"/>
    </row>
    <row r="343" spans="1:6">
      <c r="A343" s="480"/>
      <c r="C343" s="444"/>
      <c r="D343" s="481"/>
      <c r="E343" s="482"/>
      <c r="F343" s="455"/>
    </row>
    <row r="344" spans="1:6">
      <c r="A344" s="480"/>
      <c r="C344" s="444"/>
      <c r="D344" s="481"/>
      <c r="E344" s="482"/>
      <c r="F344" s="455"/>
    </row>
    <row r="345" spans="1:6">
      <c r="A345" s="480"/>
      <c r="C345" s="444"/>
      <c r="D345" s="481"/>
      <c r="E345" s="482"/>
      <c r="F345" s="455"/>
    </row>
    <row r="346" spans="1:6">
      <c r="A346" s="480"/>
      <c r="C346" s="444"/>
      <c r="D346" s="481"/>
      <c r="E346" s="482"/>
      <c r="F346" s="455"/>
    </row>
    <row r="347" spans="1:6">
      <c r="A347" s="480"/>
      <c r="C347" s="444"/>
      <c r="D347" s="481"/>
      <c r="E347" s="482"/>
      <c r="F347" s="455"/>
    </row>
    <row r="348" spans="1:6">
      <c r="A348" s="480"/>
      <c r="C348" s="444"/>
      <c r="D348" s="481"/>
      <c r="E348" s="482"/>
      <c r="F348" s="455"/>
    </row>
    <row r="349" spans="1:6">
      <c r="A349" s="480"/>
      <c r="C349" s="444"/>
      <c r="D349" s="481"/>
      <c r="E349" s="482"/>
      <c r="F349" s="455"/>
    </row>
    <row r="350" spans="1:6">
      <c r="A350" s="480"/>
      <c r="C350" s="444"/>
      <c r="D350" s="481"/>
      <c r="E350" s="482"/>
      <c r="F350" s="455"/>
    </row>
    <row r="351" spans="1:6">
      <c r="A351" s="480"/>
      <c r="C351" s="444"/>
      <c r="D351" s="481"/>
      <c r="E351" s="482"/>
      <c r="F351" s="455"/>
    </row>
    <row r="352" spans="1:6">
      <c r="A352" s="480"/>
      <c r="C352" s="444"/>
      <c r="D352" s="481"/>
      <c r="E352" s="482"/>
      <c r="F352" s="455"/>
    </row>
    <row r="353" spans="1:6">
      <c r="A353" s="480"/>
      <c r="C353" s="444"/>
      <c r="D353" s="481"/>
      <c r="E353" s="482"/>
      <c r="F353" s="455"/>
    </row>
    <row r="354" spans="1:6">
      <c r="A354" s="480"/>
      <c r="C354" s="444"/>
      <c r="D354" s="481"/>
      <c r="E354" s="482"/>
      <c r="F354" s="455"/>
    </row>
    <row r="355" spans="1:6">
      <c r="A355" s="480"/>
      <c r="C355" s="444"/>
      <c r="D355" s="481"/>
      <c r="E355" s="482"/>
      <c r="F355" s="455"/>
    </row>
    <row r="356" spans="1:6">
      <c r="A356" s="480"/>
      <c r="C356" s="444"/>
      <c r="D356" s="481"/>
      <c r="E356" s="482"/>
      <c r="F356" s="455"/>
    </row>
    <row r="357" spans="1:6">
      <c r="A357" s="480"/>
      <c r="C357" s="444"/>
      <c r="D357" s="481"/>
      <c r="E357" s="482"/>
      <c r="F357" s="455"/>
    </row>
    <row r="358" spans="1:6">
      <c r="A358" s="480"/>
      <c r="C358" s="444"/>
      <c r="D358" s="481"/>
      <c r="E358" s="482"/>
      <c r="F358" s="455"/>
    </row>
    <row r="359" spans="1:6">
      <c r="A359" s="480"/>
      <c r="C359" s="444"/>
      <c r="D359" s="481"/>
      <c r="E359" s="482"/>
      <c r="F359" s="455"/>
    </row>
    <row r="360" spans="1:6">
      <c r="A360" s="480"/>
      <c r="C360" s="444"/>
      <c r="D360" s="481"/>
      <c r="E360" s="482"/>
      <c r="F360" s="455"/>
    </row>
    <row r="361" spans="1:6">
      <c r="A361" s="480"/>
      <c r="C361" s="444"/>
      <c r="D361" s="481"/>
      <c r="E361" s="482"/>
      <c r="F361" s="455"/>
    </row>
    <row r="362" spans="1:6">
      <c r="A362" s="480"/>
      <c r="C362" s="444"/>
      <c r="D362" s="481"/>
      <c r="E362" s="482"/>
      <c r="F362" s="455"/>
    </row>
    <row r="363" spans="1:6">
      <c r="A363" s="480"/>
      <c r="C363" s="444"/>
      <c r="D363" s="481"/>
      <c r="E363" s="482"/>
      <c r="F363" s="455"/>
    </row>
    <row r="364" spans="1:6">
      <c r="A364" s="480"/>
      <c r="C364" s="444"/>
      <c r="D364" s="481"/>
      <c r="E364" s="482"/>
      <c r="F364" s="455"/>
    </row>
    <row r="365" spans="1:6">
      <c r="A365" s="480"/>
      <c r="C365" s="444"/>
      <c r="D365" s="481"/>
      <c r="E365" s="482"/>
      <c r="F365" s="455"/>
    </row>
    <row r="366" spans="1:6">
      <c r="A366" s="480"/>
      <c r="C366" s="444"/>
      <c r="D366" s="481"/>
      <c r="E366" s="482"/>
      <c r="F366" s="455"/>
    </row>
    <row r="367" spans="1:6">
      <c r="A367" s="480"/>
      <c r="C367" s="444"/>
      <c r="D367" s="481"/>
      <c r="E367" s="482"/>
      <c r="F367" s="455"/>
    </row>
    <row r="368" spans="1:6">
      <c r="A368" s="480"/>
      <c r="C368" s="444"/>
      <c r="D368" s="481"/>
      <c r="E368" s="482"/>
      <c r="F368" s="455"/>
    </row>
    <row r="369" spans="1:6">
      <c r="A369" s="480"/>
      <c r="C369" s="444"/>
      <c r="D369" s="481"/>
      <c r="E369" s="482"/>
      <c r="F369" s="455"/>
    </row>
    <row r="370" spans="1:6">
      <c r="A370" s="480"/>
      <c r="C370" s="444"/>
      <c r="D370" s="481"/>
      <c r="E370" s="482"/>
      <c r="F370" s="455"/>
    </row>
    <row r="371" spans="1:6">
      <c r="A371" s="480"/>
      <c r="C371" s="444"/>
      <c r="D371" s="481"/>
      <c r="E371" s="482"/>
      <c r="F371" s="455"/>
    </row>
    <row r="372" spans="1:6">
      <c r="A372" s="480"/>
      <c r="C372" s="444"/>
      <c r="D372" s="481"/>
      <c r="E372" s="482"/>
      <c r="F372" s="455"/>
    </row>
    <row r="373" spans="1:6">
      <c r="A373" s="480"/>
      <c r="C373" s="444"/>
      <c r="D373" s="481"/>
      <c r="E373" s="482"/>
      <c r="F373" s="455"/>
    </row>
    <row r="374" spans="1:6">
      <c r="A374" s="480"/>
      <c r="C374" s="444"/>
      <c r="D374" s="481"/>
      <c r="E374" s="482"/>
      <c r="F374" s="455"/>
    </row>
    <row r="375" spans="1:6">
      <c r="A375" s="480"/>
      <c r="C375" s="444"/>
      <c r="D375" s="481"/>
      <c r="E375" s="482"/>
      <c r="F375" s="455"/>
    </row>
    <row r="376" spans="1:6">
      <c r="A376" s="480"/>
      <c r="C376" s="444"/>
      <c r="D376" s="481"/>
      <c r="E376" s="482"/>
      <c r="F376" s="455"/>
    </row>
    <row r="377" spans="1:6">
      <c r="A377" s="480"/>
      <c r="C377" s="444"/>
      <c r="D377" s="481"/>
      <c r="E377" s="482"/>
      <c r="F377" s="455"/>
    </row>
    <row r="378" spans="1:6">
      <c r="A378" s="480"/>
      <c r="C378" s="444"/>
      <c r="D378" s="481"/>
      <c r="E378" s="482"/>
      <c r="F378" s="455"/>
    </row>
    <row r="379" spans="1:6">
      <c r="A379" s="480"/>
      <c r="C379" s="444"/>
      <c r="D379" s="481"/>
      <c r="E379" s="482"/>
      <c r="F379" s="455"/>
    </row>
    <row r="380" spans="1:6">
      <c r="A380" s="480"/>
      <c r="C380" s="444"/>
      <c r="D380" s="481"/>
      <c r="E380" s="482"/>
      <c r="F380" s="455"/>
    </row>
    <row r="381" spans="1:6">
      <c r="A381" s="480"/>
      <c r="C381" s="444"/>
      <c r="D381" s="481"/>
      <c r="E381" s="482"/>
      <c r="F381" s="455"/>
    </row>
    <row r="382" spans="1:6">
      <c r="A382" s="480"/>
      <c r="C382" s="444"/>
      <c r="D382" s="481"/>
      <c r="E382" s="482"/>
      <c r="F382" s="455"/>
    </row>
    <row r="383" spans="1:6">
      <c r="A383" s="480"/>
      <c r="C383" s="444"/>
      <c r="D383" s="481"/>
      <c r="E383" s="482"/>
      <c r="F383" s="455"/>
    </row>
    <row r="384" spans="1:6">
      <c r="A384" s="480"/>
      <c r="C384" s="444"/>
      <c r="D384" s="481"/>
      <c r="E384" s="482"/>
      <c r="F384" s="455"/>
    </row>
    <row r="385" spans="1:6">
      <c r="A385" s="480"/>
      <c r="C385" s="444"/>
      <c r="D385" s="481"/>
      <c r="E385" s="482"/>
      <c r="F385" s="455"/>
    </row>
    <row r="386" spans="1:6">
      <c r="A386" s="480"/>
      <c r="C386" s="444"/>
      <c r="D386" s="481"/>
      <c r="E386" s="482"/>
      <c r="F386" s="455"/>
    </row>
    <row r="387" spans="1:6">
      <c r="A387" s="480"/>
      <c r="C387" s="444"/>
      <c r="D387" s="481"/>
      <c r="E387" s="482"/>
      <c r="F387" s="455"/>
    </row>
    <row r="388" spans="1:6">
      <c r="A388" s="480"/>
      <c r="C388" s="444"/>
      <c r="D388" s="481"/>
      <c r="E388" s="482"/>
      <c r="F388" s="455"/>
    </row>
    <row r="389" spans="1:6">
      <c r="A389" s="480"/>
      <c r="C389" s="444"/>
      <c r="D389" s="481"/>
      <c r="E389" s="482"/>
      <c r="F389" s="455"/>
    </row>
    <row r="390" spans="1:6">
      <c r="A390" s="480"/>
      <c r="C390" s="444"/>
      <c r="D390" s="481"/>
      <c r="E390" s="482"/>
      <c r="F390" s="455"/>
    </row>
    <row r="391" spans="1:6">
      <c r="A391" s="480"/>
      <c r="C391" s="444"/>
      <c r="D391" s="481"/>
      <c r="E391" s="482"/>
      <c r="F391" s="455"/>
    </row>
    <row r="392" spans="1:6">
      <c r="A392" s="480"/>
      <c r="C392" s="444"/>
      <c r="D392" s="481"/>
      <c r="E392" s="482"/>
      <c r="F392" s="455"/>
    </row>
    <row r="393" spans="1:6">
      <c r="A393" s="480"/>
      <c r="C393" s="444"/>
      <c r="D393" s="481"/>
      <c r="E393" s="482"/>
      <c r="F393" s="455"/>
    </row>
    <row r="394" spans="1:6">
      <c r="A394" s="480"/>
      <c r="C394" s="444"/>
      <c r="D394" s="481"/>
      <c r="E394" s="482"/>
      <c r="F394" s="455"/>
    </row>
    <row r="395" spans="1:6">
      <c r="A395" s="480"/>
      <c r="C395" s="444"/>
      <c r="D395" s="481"/>
      <c r="E395" s="482"/>
      <c r="F395" s="455"/>
    </row>
    <row r="396" spans="1:6">
      <c r="A396" s="480"/>
      <c r="C396" s="444"/>
      <c r="D396" s="481"/>
      <c r="E396" s="482"/>
      <c r="F396" s="455"/>
    </row>
    <row r="397" spans="1:6">
      <c r="A397" s="480"/>
      <c r="C397" s="444"/>
      <c r="D397" s="481"/>
      <c r="E397" s="482"/>
      <c r="F397" s="455"/>
    </row>
    <row r="398" spans="1:6">
      <c r="A398" s="480"/>
      <c r="C398" s="444"/>
      <c r="D398" s="481"/>
      <c r="E398" s="482"/>
      <c r="F398" s="455"/>
    </row>
    <row r="399" spans="1:6">
      <c r="A399" s="480"/>
      <c r="C399" s="444"/>
      <c r="D399" s="481"/>
      <c r="E399" s="482"/>
      <c r="F399" s="455"/>
    </row>
    <row r="400" spans="1:6">
      <c r="A400" s="480"/>
      <c r="C400" s="444"/>
      <c r="D400" s="481"/>
      <c r="E400" s="482"/>
      <c r="F400" s="455"/>
    </row>
    <row r="401" spans="1:6">
      <c r="A401" s="480"/>
      <c r="C401" s="444"/>
      <c r="D401" s="481"/>
      <c r="E401" s="482"/>
      <c r="F401" s="455"/>
    </row>
    <row r="402" spans="1:6">
      <c r="A402" s="480"/>
      <c r="C402" s="444"/>
      <c r="D402" s="481"/>
      <c r="E402" s="482"/>
      <c r="F402" s="455"/>
    </row>
    <row r="403" spans="1:6">
      <c r="A403" s="480"/>
      <c r="C403" s="444"/>
      <c r="D403" s="481"/>
      <c r="E403" s="482"/>
      <c r="F403" s="455"/>
    </row>
    <row r="404" spans="1:6">
      <c r="A404" s="480"/>
      <c r="C404" s="444"/>
      <c r="D404" s="481"/>
      <c r="E404" s="482"/>
      <c r="F404" s="455"/>
    </row>
    <row r="405" spans="1:6">
      <c r="A405" s="480"/>
      <c r="C405" s="444"/>
      <c r="D405" s="481"/>
      <c r="E405" s="482"/>
      <c r="F405" s="455"/>
    </row>
    <row r="406" spans="1:6">
      <c r="A406" s="480"/>
      <c r="C406" s="444"/>
      <c r="D406" s="481"/>
      <c r="E406" s="482"/>
      <c r="F406" s="455"/>
    </row>
    <row r="407" spans="1:6">
      <c r="A407" s="480"/>
      <c r="C407" s="444"/>
      <c r="D407" s="481"/>
      <c r="E407" s="482"/>
      <c r="F407" s="455"/>
    </row>
    <row r="408" spans="1:6">
      <c r="A408" s="480"/>
      <c r="C408" s="444"/>
      <c r="D408" s="481"/>
      <c r="E408" s="482"/>
      <c r="F408" s="455"/>
    </row>
    <row r="409" spans="1:6">
      <c r="A409" s="480"/>
      <c r="C409" s="444"/>
      <c r="D409" s="481"/>
      <c r="E409" s="482"/>
      <c r="F409" s="455"/>
    </row>
    <row r="410" spans="1:6">
      <c r="A410" s="480"/>
      <c r="C410" s="444"/>
      <c r="D410" s="481"/>
      <c r="E410" s="482"/>
      <c r="F410" s="455"/>
    </row>
    <row r="411" spans="1:6">
      <c r="A411" s="480"/>
      <c r="C411" s="444"/>
      <c r="D411" s="481"/>
      <c r="E411" s="482"/>
      <c r="F411" s="455"/>
    </row>
    <row r="412" spans="1:6">
      <c r="A412" s="480"/>
      <c r="C412" s="444"/>
      <c r="D412" s="481"/>
      <c r="E412" s="482"/>
      <c r="F412" s="455"/>
    </row>
    <row r="413" spans="1:6">
      <c r="A413" s="480"/>
      <c r="C413" s="444"/>
      <c r="D413" s="481"/>
      <c r="E413" s="482"/>
      <c r="F413" s="455"/>
    </row>
    <row r="414" spans="1:6">
      <c r="A414" s="480"/>
      <c r="C414" s="444"/>
      <c r="D414" s="481"/>
      <c r="E414" s="482"/>
      <c r="F414" s="455"/>
    </row>
    <row r="415" spans="1:6">
      <c r="A415" s="480"/>
      <c r="C415" s="444"/>
      <c r="D415" s="481"/>
      <c r="E415" s="482"/>
      <c r="F415" s="455"/>
    </row>
    <row r="416" spans="1:6">
      <c r="A416" s="480"/>
      <c r="C416" s="444"/>
      <c r="D416" s="481"/>
      <c r="E416" s="482"/>
      <c r="F416" s="455"/>
    </row>
    <row r="417" spans="1:6">
      <c r="A417" s="480"/>
      <c r="C417" s="444"/>
      <c r="D417" s="481"/>
      <c r="E417" s="482"/>
      <c r="F417" s="455"/>
    </row>
    <row r="418" spans="1:6">
      <c r="A418" s="480"/>
      <c r="C418" s="444"/>
      <c r="D418" s="481"/>
      <c r="E418" s="482"/>
      <c r="F418" s="455"/>
    </row>
    <row r="419" spans="1:6">
      <c r="A419" s="480"/>
      <c r="C419" s="444"/>
      <c r="D419" s="481"/>
      <c r="E419" s="482"/>
      <c r="F419" s="455"/>
    </row>
    <row r="420" spans="1:6">
      <c r="A420" s="480"/>
      <c r="C420" s="444"/>
      <c r="D420" s="481"/>
      <c r="E420" s="482"/>
      <c r="F420" s="455"/>
    </row>
    <row r="421" spans="1:6">
      <c r="A421" s="480"/>
      <c r="C421" s="444"/>
      <c r="D421" s="481"/>
      <c r="E421" s="482"/>
      <c r="F421" s="455"/>
    </row>
    <row r="422" spans="1:6">
      <c r="A422" s="480"/>
      <c r="C422" s="444"/>
      <c r="D422" s="481"/>
      <c r="E422" s="482"/>
      <c r="F422" s="455"/>
    </row>
    <row r="423" spans="1:6">
      <c r="A423" s="480"/>
      <c r="C423" s="444"/>
      <c r="D423" s="481"/>
      <c r="E423" s="482"/>
      <c r="F423" s="455"/>
    </row>
    <row r="424" spans="1:6">
      <c r="A424" s="480"/>
      <c r="C424" s="444"/>
      <c r="D424" s="481"/>
      <c r="E424" s="482"/>
      <c r="F424" s="455"/>
    </row>
    <row r="425" spans="1:6">
      <c r="A425" s="480"/>
      <c r="C425" s="444"/>
      <c r="D425" s="481"/>
      <c r="E425" s="482"/>
      <c r="F425" s="455"/>
    </row>
    <row r="426" spans="1:6">
      <c r="A426" s="480"/>
      <c r="C426" s="444"/>
      <c r="D426" s="481"/>
      <c r="E426" s="482"/>
      <c r="F426" s="455"/>
    </row>
    <row r="427" spans="1:6">
      <c r="A427" s="480"/>
      <c r="C427" s="444"/>
      <c r="D427" s="481"/>
      <c r="E427" s="482"/>
      <c r="F427" s="455"/>
    </row>
    <row r="428" spans="1:6">
      <c r="A428" s="480"/>
      <c r="C428" s="444"/>
      <c r="D428" s="481"/>
      <c r="E428" s="482"/>
      <c r="F428" s="455"/>
    </row>
    <row r="429" spans="1:6">
      <c r="A429" s="480"/>
      <c r="C429" s="444"/>
      <c r="D429" s="481"/>
      <c r="E429" s="482"/>
      <c r="F429" s="455"/>
    </row>
    <row r="430" spans="1:6">
      <c r="A430" s="480"/>
      <c r="C430" s="444"/>
      <c r="D430" s="481"/>
      <c r="E430" s="482"/>
      <c r="F430" s="455"/>
    </row>
    <row r="431" spans="1:6">
      <c r="A431" s="480"/>
      <c r="C431" s="444"/>
      <c r="D431" s="481"/>
      <c r="E431" s="482"/>
      <c r="F431" s="455"/>
    </row>
    <row r="432" spans="1:6">
      <c r="A432" s="480"/>
      <c r="C432" s="444"/>
      <c r="D432" s="481"/>
      <c r="E432" s="482"/>
      <c r="F432" s="455"/>
    </row>
    <row r="433" spans="1:6">
      <c r="A433" s="480"/>
      <c r="C433" s="444"/>
      <c r="D433" s="481"/>
      <c r="E433" s="482"/>
      <c r="F433" s="455"/>
    </row>
    <row r="434" spans="1:6">
      <c r="A434" s="480"/>
      <c r="C434" s="444"/>
      <c r="D434" s="481"/>
      <c r="E434" s="482"/>
      <c r="F434" s="455"/>
    </row>
    <row r="435" spans="1:6">
      <c r="A435" s="480"/>
      <c r="C435" s="444"/>
      <c r="D435" s="481"/>
      <c r="E435" s="482"/>
      <c r="F435" s="455"/>
    </row>
    <row r="436" spans="1:6">
      <c r="D436" s="481"/>
      <c r="E436" s="482"/>
      <c r="F436" s="455"/>
    </row>
    <row r="437" spans="1:6">
      <c r="D437" s="481"/>
      <c r="E437" s="482"/>
      <c r="F437" s="455"/>
    </row>
    <row r="438" spans="1:6">
      <c r="D438" s="481"/>
      <c r="E438" s="482"/>
      <c r="F438" s="455"/>
    </row>
    <row r="439" spans="1:6">
      <c r="F439" s="455"/>
    </row>
    <row r="440" spans="1:6">
      <c r="F440" s="455"/>
    </row>
    <row r="441" spans="1:6">
      <c r="F441" s="455"/>
    </row>
  </sheetData>
  <mergeCells count="58">
    <mergeCell ref="A6:C6"/>
    <mergeCell ref="D6:E6"/>
    <mergeCell ref="A7:C7"/>
    <mergeCell ref="D7:E7"/>
    <mergeCell ref="A8:C8"/>
    <mergeCell ref="D8:E8"/>
    <mergeCell ref="A13:C13"/>
    <mergeCell ref="D13:E13"/>
    <mergeCell ref="A14:C14"/>
    <mergeCell ref="D14:E14"/>
    <mergeCell ref="A15:C15"/>
    <mergeCell ref="D15:E15"/>
    <mergeCell ref="A21:C21"/>
    <mergeCell ref="D21:E21"/>
    <mergeCell ref="A22:C22"/>
    <mergeCell ref="D22:E22"/>
    <mergeCell ref="A23:C23"/>
    <mergeCell ref="D23:E23"/>
    <mergeCell ref="A35:C35"/>
    <mergeCell ref="D35:E35"/>
    <mergeCell ref="A36:C36"/>
    <mergeCell ref="D36:E36"/>
    <mergeCell ref="A37:C37"/>
    <mergeCell ref="D37:E37"/>
    <mergeCell ref="A42:C42"/>
    <mergeCell ref="D42:E42"/>
    <mergeCell ref="A43:C43"/>
    <mergeCell ref="D43:E43"/>
    <mergeCell ref="A44:C44"/>
    <mergeCell ref="D44:E44"/>
    <mergeCell ref="A46:C46"/>
    <mergeCell ref="D46:E46"/>
    <mergeCell ref="A52:C52"/>
    <mergeCell ref="D52:E52"/>
    <mergeCell ref="A53:C53"/>
    <mergeCell ref="D53:E53"/>
    <mergeCell ref="A54:C54"/>
    <mergeCell ref="D54:E54"/>
    <mergeCell ref="A61:C61"/>
    <mergeCell ref="D61:E61"/>
    <mergeCell ref="A62:C62"/>
    <mergeCell ref="D62:E62"/>
    <mergeCell ref="A63:C63"/>
    <mergeCell ref="D63:E63"/>
    <mergeCell ref="A76:C76"/>
    <mergeCell ref="D76:E76"/>
    <mergeCell ref="A77:C77"/>
    <mergeCell ref="D77:E77"/>
    <mergeCell ref="A85:C85"/>
    <mergeCell ref="D85:E85"/>
    <mergeCell ref="A87:C87"/>
    <mergeCell ref="D87:E87"/>
    <mergeCell ref="A78:C78"/>
    <mergeCell ref="D78:E78"/>
    <mergeCell ref="A83:C83"/>
    <mergeCell ref="D83:E83"/>
    <mergeCell ref="A84:C84"/>
    <mergeCell ref="D84:E84"/>
  </mergeCells>
  <pageMargins left="0.86614173228346458" right="0.47244094488188981" top="0.78740157480314965" bottom="0.88" header="0.39370078740157483" footer="0.39370078740157483"/>
  <pageSetup paperSize="9" orientation="portrait" horizontalDpi="360" verticalDpi="300" r:id="rId1"/>
  <headerFooter alignWithMargins="0">
    <oddFooter>&amp;R&amp;"Tahoma,Obyčejné"&amp;7Strana &amp;P</oddFooter>
  </headerFooter>
  <rowBreaks count="1" manualBreakCount="1">
    <brk id="47" max="16383" man="1"/>
  </rowBreaks>
</worksheet>
</file>

<file path=xl/worksheets/sheet6.xml><?xml version="1.0" encoding="utf-8"?>
<worksheet xmlns="http://schemas.openxmlformats.org/spreadsheetml/2006/main" xmlns:r="http://schemas.openxmlformats.org/officeDocument/2006/relationships">
  <dimension ref="A1:F383"/>
  <sheetViews>
    <sheetView zoomScale="130" zoomScaleNormal="110" workbookViewId="0">
      <pane ySplit="1" topLeftCell="A2" activePane="bottomLeft" state="frozen"/>
      <selection activeCell="A36" sqref="A36"/>
      <selection pane="bottomLeft" activeCell="A18" sqref="A18:C18"/>
    </sheetView>
  </sheetViews>
  <sheetFormatPr defaultColWidth="10.7109375" defaultRowHeight="12.75"/>
  <cols>
    <col min="1" max="1" width="61.7109375" style="483" customWidth="1"/>
    <col min="2" max="2" width="5.7109375" style="444" customWidth="1"/>
    <col min="3" max="3" width="6.7109375" style="474" customWidth="1"/>
    <col min="4" max="4" width="7.7109375" style="484" customWidth="1"/>
    <col min="5" max="5" width="7.7109375" style="485" customWidth="1"/>
    <col min="6" max="6" width="3.85546875" style="443" customWidth="1"/>
    <col min="7" max="240" width="10.7109375" style="443"/>
    <col min="241" max="241" width="61.7109375" style="443" customWidth="1"/>
    <col min="242" max="242" width="5.7109375" style="443" customWidth="1"/>
    <col min="243" max="243" width="6.7109375" style="443" customWidth="1"/>
    <col min="244" max="245" width="7.7109375" style="443" customWidth="1"/>
    <col min="246" max="246" width="3.85546875" style="443" customWidth="1"/>
    <col min="247" max="247" width="4.28515625" style="443" customWidth="1"/>
    <col min="248" max="496" width="10.7109375" style="443"/>
    <col min="497" max="497" width="61.7109375" style="443" customWidth="1"/>
    <col min="498" max="498" width="5.7109375" style="443" customWidth="1"/>
    <col min="499" max="499" width="6.7109375" style="443" customWidth="1"/>
    <col min="500" max="501" width="7.7109375" style="443" customWidth="1"/>
    <col min="502" max="502" width="3.85546875" style="443" customWidth="1"/>
    <col min="503" max="503" width="4.28515625" style="443" customWidth="1"/>
    <col min="504" max="752" width="10.7109375" style="443"/>
    <col min="753" max="753" width="61.7109375" style="443" customWidth="1"/>
    <col min="754" max="754" width="5.7109375" style="443" customWidth="1"/>
    <col min="755" max="755" width="6.7109375" style="443" customWidth="1"/>
    <col min="756" max="757" width="7.7109375" style="443" customWidth="1"/>
    <col min="758" max="758" width="3.85546875" style="443" customWidth="1"/>
    <col min="759" max="759" width="4.28515625" style="443" customWidth="1"/>
    <col min="760" max="1008" width="10.7109375" style="443"/>
    <col min="1009" max="1009" width="61.7109375" style="443" customWidth="1"/>
    <col min="1010" max="1010" width="5.7109375" style="443" customWidth="1"/>
    <col min="1011" max="1011" width="6.7109375" style="443" customWidth="1"/>
    <col min="1012" max="1013" width="7.7109375" style="443" customWidth="1"/>
    <col min="1014" max="1014" width="3.85546875" style="443" customWidth="1"/>
    <col min="1015" max="1015" width="4.28515625" style="443" customWidth="1"/>
    <col min="1016" max="1264" width="10.7109375" style="443"/>
    <col min="1265" max="1265" width="61.7109375" style="443" customWidth="1"/>
    <col min="1266" max="1266" width="5.7109375" style="443" customWidth="1"/>
    <col min="1267" max="1267" width="6.7109375" style="443" customWidth="1"/>
    <col min="1268" max="1269" width="7.7109375" style="443" customWidth="1"/>
    <col min="1270" max="1270" width="3.85546875" style="443" customWidth="1"/>
    <col min="1271" max="1271" width="4.28515625" style="443" customWidth="1"/>
    <col min="1272" max="1520" width="10.7109375" style="443"/>
    <col min="1521" max="1521" width="61.7109375" style="443" customWidth="1"/>
    <col min="1522" max="1522" width="5.7109375" style="443" customWidth="1"/>
    <col min="1523" max="1523" width="6.7109375" style="443" customWidth="1"/>
    <col min="1524" max="1525" width="7.7109375" style="443" customWidth="1"/>
    <col min="1526" max="1526" width="3.85546875" style="443" customWidth="1"/>
    <col min="1527" max="1527" width="4.28515625" style="443" customWidth="1"/>
    <col min="1528" max="1776" width="10.7109375" style="443"/>
    <col min="1777" max="1777" width="61.7109375" style="443" customWidth="1"/>
    <col min="1778" max="1778" width="5.7109375" style="443" customWidth="1"/>
    <col min="1779" max="1779" width="6.7109375" style="443" customWidth="1"/>
    <col min="1780" max="1781" width="7.7109375" style="443" customWidth="1"/>
    <col min="1782" max="1782" width="3.85546875" style="443" customWidth="1"/>
    <col min="1783" max="1783" width="4.28515625" style="443" customWidth="1"/>
    <col min="1784" max="2032" width="10.7109375" style="443"/>
    <col min="2033" max="2033" width="61.7109375" style="443" customWidth="1"/>
    <col min="2034" max="2034" width="5.7109375" style="443" customWidth="1"/>
    <col min="2035" max="2035" width="6.7109375" style="443" customWidth="1"/>
    <col min="2036" max="2037" width="7.7109375" style="443" customWidth="1"/>
    <col min="2038" max="2038" width="3.85546875" style="443" customWidth="1"/>
    <col min="2039" max="2039" width="4.28515625" style="443" customWidth="1"/>
    <col min="2040" max="2288" width="10.7109375" style="443"/>
    <col min="2289" max="2289" width="61.7109375" style="443" customWidth="1"/>
    <col min="2290" max="2290" width="5.7109375" style="443" customWidth="1"/>
    <col min="2291" max="2291" width="6.7109375" style="443" customWidth="1"/>
    <col min="2292" max="2293" width="7.7109375" style="443" customWidth="1"/>
    <col min="2294" max="2294" width="3.85546875" style="443" customWidth="1"/>
    <col min="2295" max="2295" width="4.28515625" style="443" customWidth="1"/>
    <col min="2296" max="2544" width="10.7109375" style="443"/>
    <col min="2545" max="2545" width="61.7109375" style="443" customWidth="1"/>
    <col min="2546" max="2546" width="5.7109375" style="443" customWidth="1"/>
    <col min="2547" max="2547" width="6.7109375" style="443" customWidth="1"/>
    <col min="2548" max="2549" width="7.7109375" style="443" customWidth="1"/>
    <col min="2550" max="2550" width="3.85546875" style="443" customWidth="1"/>
    <col min="2551" max="2551" width="4.28515625" style="443" customWidth="1"/>
    <col min="2552" max="2800" width="10.7109375" style="443"/>
    <col min="2801" max="2801" width="61.7109375" style="443" customWidth="1"/>
    <col min="2802" max="2802" width="5.7109375" style="443" customWidth="1"/>
    <col min="2803" max="2803" width="6.7109375" style="443" customWidth="1"/>
    <col min="2804" max="2805" width="7.7109375" style="443" customWidth="1"/>
    <col min="2806" max="2806" width="3.85546875" style="443" customWidth="1"/>
    <col min="2807" max="2807" width="4.28515625" style="443" customWidth="1"/>
    <col min="2808" max="3056" width="10.7109375" style="443"/>
    <col min="3057" max="3057" width="61.7109375" style="443" customWidth="1"/>
    <col min="3058" max="3058" width="5.7109375" style="443" customWidth="1"/>
    <col min="3059" max="3059" width="6.7109375" style="443" customWidth="1"/>
    <col min="3060" max="3061" width="7.7109375" style="443" customWidth="1"/>
    <col min="3062" max="3062" width="3.85546875" style="443" customWidth="1"/>
    <col min="3063" max="3063" width="4.28515625" style="443" customWidth="1"/>
    <col min="3064" max="3312" width="10.7109375" style="443"/>
    <col min="3313" max="3313" width="61.7109375" style="443" customWidth="1"/>
    <col min="3314" max="3314" width="5.7109375" style="443" customWidth="1"/>
    <col min="3315" max="3315" width="6.7109375" style="443" customWidth="1"/>
    <col min="3316" max="3317" width="7.7109375" style="443" customWidth="1"/>
    <col min="3318" max="3318" width="3.85546875" style="443" customWidth="1"/>
    <col min="3319" max="3319" width="4.28515625" style="443" customWidth="1"/>
    <col min="3320" max="3568" width="10.7109375" style="443"/>
    <col min="3569" max="3569" width="61.7109375" style="443" customWidth="1"/>
    <col min="3570" max="3570" width="5.7109375" style="443" customWidth="1"/>
    <col min="3571" max="3571" width="6.7109375" style="443" customWidth="1"/>
    <col min="3572" max="3573" width="7.7109375" style="443" customWidth="1"/>
    <col min="3574" max="3574" width="3.85546875" style="443" customWidth="1"/>
    <col min="3575" max="3575" width="4.28515625" style="443" customWidth="1"/>
    <col min="3576" max="3824" width="10.7109375" style="443"/>
    <col min="3825" max="3825" width="61.7109375" style="443" customWidth="1"/>
    <col min="3826" max="3826" width="5.7109375" style="443" customWidth="1"/>
    <col min="3827" max="3827" width="6.7109375" style="443" customWidth="1"/>
    <col min="3828" max="3829" width="7.7109375" style="443" customWidth="1"/>
    <col min="3830" max="3830" width="3.85546875" style="443" customWidth="1"/>
    <col min="3831" max="3831" width="4.28515625" style="443" customWidth="1"/>
    <col min="3832" max="4080" width="10.7109375" style="443"/>
    <col min="4081" max="4081" width="61.7109375" style="443" customWidth="1"/>
    <col min="4082" max="4082" width="5.7109375" style="443" customWidth="1"/>
    <col min="4083" max="4083" width="6.7109375" style="443" customWidth="1"/>
    <col min="4084" max="4085" width="7.7109375" style="443" customWidth="1"/>
    <col min="4086" max="4086" width="3.85546875" style="443" customWidth="1"/>
    <col min="4087" max="4087" width="4.28515625" style="443" customWidth="1"/>
    <col min="4088" max="4336" width="10.7109375" style="443"/>
    <col min="4337" max="4337" width="61.7109375" style="443" customWidth="1"/>
    <col min="4338" max="4338" width="5.7109375" style="443" customWidth="1"/>
    <col min="4339" max="4339" width="6.7109375" style="443" customWidth="1"/>
    <col min="4340" max="4341" width="7.7109375" style="443" customWidth="1"/>
    <col min="4342" max="4342" width="3.85546875" style="443" customWidth="1"/>
    <col min="4343" max="4343" width="4.28515625" style="443" customWidth="1"/>
    <col min="4344" max="4592" width="10.7109375" style="443"/>
    <col min="4593" max="4593" width="61.7109375" style="443" customWidth="1"/>
    <col min="4594" max="4594" width="5.7109375" style="443" customWidth="1"/>
    <col min="4595" max="4595" width="6.7109375" style="443" customWidth="1"/>
    <col min="4596" max="4597" width="7.7109375" style="443" customWidth="1"/>
    <col min="4598" max="4598" width="3.85546875" style="443" customWidth="1"/>
    <col min="4599" max="4599" width="4.28515625" style="443" customWidth="1"/>
    <col min="4600" max="4848" width="10.7109375" style="443"/>
    <col min="4849" max="4849" width="61.7109375" style="443" customWidth="1"/>
    <col min="4850" max="4850" width="5.7109375" style="443" customWidth="1"/>
    <col min="4851" max="4851" width="6.7109375" style="443" customWidth="1"/>
    <col min="4852" max="4853" width="7.7109375" style="443" customWidth="1"/>
    <col min="4854" max="4854" width="3.85546875" style="443" customWidth="1"/>
    <col min="4855" max="4855" width="4.28515625" style="443" customWidth="1"/>
    <col min="4856" max="5104" width="10.7109375" style="443"/>
    <col min="5105" max="5105" width="61.7109375" style="443" customWidth="1"/>
    <col min="5106" max="5106" width="5.7109375" style="443" customWidth="1"/>
    <col min="5107" max="5107" width="6.7109375" style="443" customWidth="1"/>
    <col min="5108" max="5109" width="7.7109375" style="443" customWidth="1"/>
    <col min="5110" max="5110" width="3.85546875" style="443" customWidth="1"/>
    <col min="5111" max="5111" width="4.28515625" style="443" customWidth="1"/>
    <col min="5112" max="5360" width="10.7109375" style="443"/>
    <col min="5361" max="5361" width="61.7109375" style="443" customWidth="1"/>
    <col min="5362" max="5362" width="5.7109375" style="443" customWidth="1"/>
    <col min="5363" max="5363" width="6.7109375" style="443" customWidth="1"/>
    <col min="5364" max="5365" width="7.7109375" style="443" customWidth="1"/>
    <col min="5366" max="5366" width="3.85546875" style="443" customWidth="1"/>
    <col min="5367" max="5367" width="4.28515625" style="443" customWidth="1"/>
    <col min="5368" max="5616" width="10.7109375" style="443"/>
    <col min="5617" max="5617" width="61.7109375" style="443" customWidth="1"/>
    <col min="5618" max="5618" width="5.7109375" style="443" customWidth="1"/>
    <col min="5619" max="5619" width="6.7109375" style="443" customWidth="1"/>
    <col min="5620" max="5621" width="7.7109375" style="443" customWidth="1"/>
    <col min="5622" max="5622" width="3.85546875" style="443" customWidth="1"/>
    <col min="5623" max="5623" width="4.28515625" style="443" customWidth="1"/>
    <col min="5624" max="5872" width="10.7109375" style="443"/>
    <col min="5873" max="5873" width="61.7109375" style="443" customWidth="1"/>
    <col min="5874" max="5874" width="5.7109375" style="443" customWidth="1"/>
    <col min="5875" max="5875" width="6.7109375" style="443" customWidth="1"/>
    <col min="5876" max="5877" width="7.7109375" style="443" customWidth="1"/>
    <col min="5878" max="5878" width="3.85546875" style="443" customWidth="1"/>
    <col min="5879" max="5879" width="4.28515625" style="443" customWidth="1"/>
    <col min="5880" max="6128" width="10.7109375" style="443"/>
    <col min="6129" max="6129" width="61.7109375" style="443" customWidth="1"/>
    <col min="6130" max="6130" width="5.7109375" style="443" customWidth="1"/>
    <col min="6131" max="6131" width="6.7109375" style="443" customWidth="1"/>
    <col min="6132" max="6133" width="7.7109375" style="443" customWidth="1"/>
    <col min="6134" max="6134" width="3.85546875" style="443" customWidth="1"/>
    <col min="6135" max="6135" width="4.28515625" style="443" customWidth="1"/>
    <col min="6136" max="6384" width="10.7109375" style="443"/>
    <col min="6385" max="6385" width="61.7109375" style="443" customWidth="1"/>
    <col min="6386" max="6386" width="5.7109375" style="443" customWidth="1"/>
    <col min="6387" max="6387" width="6.7109375" style="443" customWidth="1"/>
    <col min="6388" max="6389" width="7.7109375" style="443" customWidth="1"/>
    <col min="6390" max="6390" width="3.85546875" style="443" customWidth="1"/>
    <col min="6391" max="6391" width="4.28515625" style="443" customWidth="1"/>
    <col min="6392" max="6640" width="10.7109375" style="443"/>
    <col min="6641" max="6641" width="61.7109375" style="443" customWidth="1"/>
    <col min="6642" max="6642" width="5.7109375" style="443" customWidth="1"/>
    <col min="6643" max="6643" width="6.7109375" style="443" customWidth="1"/>
    <col min="6644" max="6645" width="7.7109375" style="443" customWidth="1"/>
    <col min="6646" max="6646" width="3.85546875" style="443" customWidth="1"/>
    <col min="6647" max="6647" width="4.28515625" style="443" customWidth="1"/>
    <col min="6648" max="6896" width="10.7109375" style="443"/>
    <col min="6897" max="6897" width="61.7109375" style="443" customWidth="1"/>
    <col min="6898" max="6898" width="5.7109375" style="443" customWidth="1"/>
    <col min="6899" max="6899" width="6.7109375" style="443" customWidth="1"/>
    <col min="6900" max="6901" width="7.7109375" style="443" customWidth="1"/>
    <col min="6902" max="6902" width="3.85546875" style="443" customWidth="1"/>
    <col min="6903" max="6903" width="4.28515625" style="443" customWidth="1"/>
    <col min="6904" max="7152" width="10.7109375" style="443"/>
    <col min="7153" max="7153" width="61.7109375" style="443" customWidth="1"/>
    <col min="7154" max="7154" width="5.7109375" style="443" customWidth="1"/>
    <col min="7155" max="7155" width="6.7109375" style="443" customWidth="1"/>
    <col min="7156" max="7157" width="7.7109375" style="443" customWidth="1"/>
    <col min="7158" max="7158" width="3.85546875" style="443" customWidth="1"/>
    <col min="7159" max="7159" width="4.28515625" style="443" customWidth="1"/>
    <col min="7160" max="7408" width="10.7109375" style="443"/>
    <col min="7409" max="7409" width="61.7109375" style="443" customWidth="1"/>
    <col min="7410" max="7410" width="5.7109375" style="443" customWidth="1"/>
    <col min="7411" max="7411" width="6.7109375" style="443" customWidth="1"/>
    <col min="7412" max="7413" width="7.7109375" style="443" customWidth="1"/>
    <col min="7414" max="7414" width="3.85546875" style="443" customWidth="1"/>
    <col min="7415" max="7415" width="4.28515625" style="443" customWidth="1"/>
    <col min="7416" max="7664" width="10.7109375" style="443"/>
    <col min="7665" max="7665" width="61.7109375" style="443" customWidth="1"/>
    <col min="7666" max="7666" width="5.7109375" style="443" customWidth="1"/>
    <col min="7667" max="7667" width="6.7109375" style="443" customWidth="1"/>
    <col min="7668" max="7669" width="7.7109375" style="443" customWidth="1"/>
    <col min="7670" max="7670" width="3.85546875" style="443" customWidth="1"/>
    <col min="7671" max="7671" width="4.28515625" style="443" customWidth="1"/>
    <col min="7672" max="7920" width="10.7109375" style="443"/>
    <col min="7921" max="7921" width="61.7109375" style="443" customWidth="1"/>
    <col min="7922" max="7922" width="5.7109375" style="443" customWidth="1"/>
    <col min="7923" max="7923" width="6.7109375" style="443" customWidth="1"/>
    <col min="7924" max="7925" width="7.7109375" style="443" customWidth="1"/>
    <col min="7926" max="7926" width="3.85546875" style="443" customWidth="1"/>
    <col min="7927" max="7927" width="4.28515625" style="443" customWidth="1"/>
    <col min="7928" max="8176" width="10.7109375" style="443"/>
    <col min="8177" max="8177" width="61.7109375" style="443" customWidth="1"/>
    <col min="8178" max="8178" width="5.7109375" style="443" customWidth="1"/>
    <col min="8179" max="8179" width="6.7109375" style="443" customWidth="1"/>
    <col min="8180" max="8181" width="7.7109375" style="443" customWidth="1"/>
    <col min="8182" max="8182" width="3.85546875" style="443" customWidth="1"/>
    <col min="8183" max="8183" width="4.28515625" style="443" customWidth="1"/>
    <col min="8184" max="8432" width="10.7109375" style="443"/>
    <col min="8433" max="8433" width="61.7109375" style="443" customWidth="1"/>
    <col min="8434" max="8434" width="5.7109375" style="443" customWidth="1"/>
    <col min="8435" max="8435" width="6.7109375" style="443" customWidth="1"/>
    <col min="8436" max="8437" width="7.7109375" style="443" customWidth="1"/>
    <col min="8438" max="8438" width="3.85546875" style="443" customWidth="1"/>
    <col min="8439" max="8439" width="4.28515625" style="443" customWidth="1"/>
    <col min="8440" max="8688" width="10.7109375" style="443"/>
    <col min="8689" max="8689" width="61.7109375" style="443" customWidth="1"/>
    <col min="8690" max="8690" width="5.7109375" style="443" customWidth="1"/>
    <col min="8691" max="8691" width="6.7109375" style="443" customWidth="1"/>
    <col min="8692" max="8693" width="7.7109375" style="443" customWidth="1"/>
    <col min="8694" max="8694" width="3.85546875" style="443" customWidth="1"/>
    <col min="8695" max="8695" width="4.28515625" style="443" customWidth="1"/>
    <col min="8696" max="8944" width="10.7109375" style="443"/>
    <col min="8945" max="8945" width="61.7109375" style="443" customWidth="1"/>
    <col min="8946" max="8946" width="5.7109375" style="443" customWidth="1"/>
    <col min="8947" max="8947" width="6.7109375" style="443" customWidth="1"/>
    <col min="8948" max="8949" width="7.7109375" style="443" customWidth="1"/>
    <col min="8950" max="8950" width="3.85546875" style="443" customWidth="1"/>
    <col min="8951" max="8951" width="4.28515625" style="443" customWidth="1"/>
    <col min="8952" max="9200" width="10.7109375" style="443"/>
    <col min="9201" max="9201" width="61.7109375" style="443" customWidth="1"/>
    <col min="9202" max="9202" width="5.7109375" style="443" customWidth="1"/>
    <col min="9203" max="9203" width="6.7109375" style="443" customWidth="1"/>
    <col min="9204" max="9205" width="7.7109375" style="443" customWidth="1"/>
    <col min="9206" max="9206" width="3.85546875" style="443" customWidth="1"/>
    <col min="9207" max="9207" width="4.28515625" style="443" customWidth="1"/>
    <col min="9208" max="9456" width="10.7109375" style="443"/>
    <col min="9457" max="9457" width="61.7109375" style="443" customWidth="1"/>
    <col min="9458" max="9458" width="5.7109375" style="443" customWidth="1"/>
    <col min="9459" max="9459" width="6.7109375" style="443" customWidth="1"/>
    <col min="9460" max="9461" width="7.7109375" style="443" customWidth="1"/>
    <col min="9462" max="9462" width="3.85546875" style="443" customWidth="1"/>
    <col min="9463" max="9463" width="4.28515625" style="443" customWidth="1"/>
    <col min="9464" max="9712" width="10.7109375" style="443"/>
    <col min="9713" max="9713" width="61.7109375" style="443" customWidth="1"/>
    <col min="9714" max="9714" width="5.7109375" style="443" customWidth="1"/>
    <col min="9715" max="9715" width="6.7109375" style="443" customWidth="1"/>
    <col min="9716" max="9717" width="7.7109375" style="443" customWidth="1"/>
    <col min="9718" max="9718" width="3.85546875" style="443" customWidth="1"/>
    <col min="9719" max="9719" width="4.28515625" style="443" customWidth="1"/>
    <col min="9720" max="9968" width="10.7109375" style="443"/>
    <col min="9969" max="9969" width="61.7109375" style="443" customWidth="1"/>
    <col min="9970" max="9970" width="5.7109375" style="443" customWidth="1"/>
    <col min="9971" max="9971" width="6.7109375" style="443" customWidth="1"/>
    <col min="9972" max="9973" width="7.7109375" style="443" customWidth="1"/>
    <col min="9974" max="9974" width="3.85546875" style="443" customWidth="1"/>
    <col min="9975" max="9975" width="4.28515625" style="443" customWidth="1"/>
    <col min="9976" max="10224" width="10.7109375" style="443"/>
    <col min="10225" max="10225" width="61.7109375" style="443" customWidth="1"/>
    <col min="10226" max="10226" width="5.7109375" style="443" customWidth="1"/>
    <col min="10227" max="10227" width="6.7109375" style="443" customWidth="1"/>
    <col min="10228" max="10229" width="7.7109375" style="443" customWidth="1"/>
    <col min="10230" max="10230" width="3.85546875" style="443" customWidth="1"/>
    <col min="10231" max="10231" width="4.28515625" style="443" customWidth="1"/>
    <col min="10232" max="10480" width="10.7109375" style="443"/>
    <col min="10481" max="10481" width="61.7109375" style="443" customWidth="1"/>
    <col min="10482" max="10482" width="5.7109375" style="443" customWidth="1"/>
    <col min="10483" max="10483" width="6.7109375" style="443" customWidth="1"/>
    <col min="10484" max="10485" width="7.7109375" style="443" customWidth="1"/>
    <col min="10486" max="10486" width="3.85546875" style="443" customWidth="1"/>
    <col min="10487" max="10487" width="4.28515625" style="443" customWidth="1"/>
    <col min="10488" max="10736" width="10.7109375" style="443"/>
    <col min="10737" max="10737" width="61.7109375" style="443" customWidth="1"/>
    <col min="10738" max="10738" width="5.7109375" style="443" customWidth="1"/>
    <col min="10739" max="10739" width="6.7109375" style="443" customWidth="1"/>
    <col min="10740" max="10741" width="7.7109375" style="443" customWidth="1"/>
    <col min="10742" max="10742" width="3.85546875" style="443" customWidth="1"/>
    <col min="10743" max="10743" width="4.28515625" style="443" customWidth="1"/>
    <col min="10744" max="10992" width="10.7109375" style="443"/>
    <col min="10993" max="10993" width="61.7109375" style="443" customWidth="1"/>
    <col min="10994" max="10994" width="5.7109375" style="443" customWidth="1"/>
    <col min="10995" max="10995" width="6.7109375" style="443" customWidth="1"/>
    <col min="10996" max="10997" width="7.7109375" style="443" customWidth="1"/>
    <col min="10998" max="10998" width="3.85546875" style="443" customWidth="1"/>
    <col min="10999" max="10999" width="4.28515625" style="443" customWidth="1"/>
    <col min="11000" max="11248" width="10.7109375" style="443"/>
    <col min="11249" max="11249" width="61.7109375" style="443" customWidth="1"/>
    <col min="11250" max="11250" width="5.7109375" style="443" customWidth="1"/>
    <col min="11251" max="11251" width="6.7109375" style="443" customWidth="1"/>
    <col min="11252" max="11253" width="7.7109375" style="443" customWidth="1"/>
    <col min="11254" max="11254" width="3.85546875" style="443" customWidth="1"/>
    <col min="11255" max="11255" width="4.28515625" style="443" customWidth="1"/>
    <col min="11256" max="11504" width="10.7109375" style="443"/>
    <col min="11505" max="11505" width="61.7109375" style="443" customWidth="1"/>
    <col min="11506" max="11506" width="5.7109375" style="443" customWidth="1"/>
    <col min="11507" max="11507" width="6.7109375" style="443" customWidth="1"/>
    <col min="11508" max="11509" width="7.7109375" style="443" customWidth="1"/>
    <col min="11510" max="11510" width="3.85546875" style="443" customWidth="1"/>
    <col min="11511" max="11511" width="4.28515625" style="443" customWidth="1"/>
    <col min="11512" max="11760" width="10.7109375" style="443"/>
    <col min="11761" max="11761" width="61.7109375" style="443" customWidth="1"/>
    <col min="11762" max="11762" width="5.7109375" style="443" customWidth="1"/>
    <col min="11763" max="11763" width="6.7109375" style="443" customWidth="1"/>
    <col min="11764" max="11765" width="7.7109375" style="443" customWidth="1"/>
    <col min="11766" max="11766" width="3.85546875" style="443" customWidth="1"/>
    <col min="11767" max="11767" width="4.28515625" style="443" customWidth="1"/>
    <col min="11768" max="12016" width="10.7109375" style="443"/>
    <col min="12017" max="12017" width="61.7109375" style="443" customWidth="1"/>
    <col min="12018" max="12018" width="5.7109375" style="443" customWidth="1"/>
    <col min="12019" max="12019" width="6.7109375" style="443" customWidth="1"/>
    <col min="12020" max="12021" width="7.7109375" style="443" customWidth="1"/>
    <col min="12022" max="12022" width="3.85546875" style="443" customWidth="1"/>
    <col min="12023" max="12023" width="4.28515625" style="443" customWidth="1"/>
    <col min="12024" max="12272" width="10.7109375" style="443"/>
    <col min="12273" max="12273" width="61.7109375" style="443" customWidth="1"/>
    <col min="12274" max="12274" width="5.7109375" style="443" customWidth="1"/>
    <col min="12275" max="12275" width="6.7109375" style="443" customWidth="1"/>
    <col min="12276" max="12277" width="7.7109375" style="443" customWidth="1"/>
    <col min="12278" max="12278" width="3.85546875" style="443" customWidth="1"/>
    <col min="12279" max="12279" width="4.28515625" style="443" customWidth="1"/>
    <col min="12280" max="12528" width="10.7109375" style="443"/>
    <col min="12529" max="12529" width="61.7109375" style="443" customWidth="1"/>
    <col min="12530" max="12530" width="5.7109375" style="443" customWidth="1"/>
    <col min="12531" max="12531" width="6.7109375" style="443" customWidth="1"/>
    <col min="12532" max="12533" width="7.7109375" style="443" customWidth="1"/>
    <col min="12534" max="12534" width="3.85546875" style="443" customWidth="1"/>
    <col min="12535" max="12535" width="4.28515625" style="443" customWidth="1"/>
    <col min="12536" max="12784" width="10.7109375" style="443"/>
    <col min="12785" max="12785" width="61.7109375" style="443" customWidth="1"/>
    <col min="12786" max="12786" width="5.7109375" style="443" customWidth="1"/>
    <col min="12787" max="12787" width="6.7109375" style="443" customWidth="1"/>
    <col min="12788" max="12789" width="7.7109375" style="443" customWidth="1"/>
    <col min="12790" max="12790" width="3.85546875" style="443" customWidth="1"/>
    <col min="12791" max="12791" width="4.28515625" style="443" customWidth="1"/>
    <col min="12792" max="13040" width="10.7109375" style="443"/>
    <col min="13041" max="13041" width="61.7109375" style="443" customWidth="1"/>
    <col min="13042" max="13042" width="5.7109375" style="443" customWidth="1"/>
    <col min="13043" max="13043" width="6.7109375" style="443" customWidth="1"/>
    <col min="13044" max="13045" width="7.7109375" style="443" customWidth="1"/>
    <col min="13046" max="13046" width="3.85546875" style="443" customWidth="1"/>
    <col min="13047" max="13047" width="4.28515625" style="443" customWidth="1"/>
    <col min="13048" max="13296" width="10.7109375" style="443"/>
    <col min="13297" max="13297" width="61.7109375" style="443" customWidth="1"/>
    <col min="13298" max="13298" width="5.7109375" style="443" customWidth="1"/>
    <col min="13299" max="13299" width="6.7109375" style="443" customWidth="1"/>
    <col min="13300" max="13301" width="7.7109375" style="443" customWidth="1"/>
    <col min="13302" max="13302" width="3.85546875" style="443" customWidth="1"/>
    <col min="13303" max="13303" width="4.28515625" style="443" customWidth="1"/>
    <col min="13304" max="13552" width="10.7109375" style="443"/>
    <col min="13553" max="13553" width="61.7109375" style="443" customWidth="1"/>
    <col min="13554" max="13554" width="5.7109375" style="443" customWidth="1"/>
    <col min="13555" max="13555" width="6.7109375" style="443" customWidth="1"/>
    <col min="13556" max="13557" width="7.7109375" style="443" customWidth="1"/>
    <col min="13558" max="13558" width="3.85546875" style="443" customWidth="1"/>
    <col min="13559" max="13559" width="4.28515625" style="443" customWidth="1"/>
    <col min="13560" max="13808" width="10.7109375" style="443"/>
    <col min="13809" max="13809" width="61.7109375" style="443" customWidth="1"/>
    <col min="13810" max="13810" width="5.7109375" style="443" customWidth="1"/>
    <col min="13811" max="13811" width="6.7109375" style="443" customWidth="1"/>
    <col min="13812" max="13813" width="7.7109375" style="443" customWidth="1"/>
    <col min="13814" max="13814" width="3.85546875" style="443" customWidth="1"/>
    <col min="13815" max="13815" width="4.28515625" style="443" customWidth="1"/>
    <col min="13816" max="14064" width="10.7109375" style="443"/>
    <col min="14065" max="14065" width="61.7109375" style="443" customWidth="1"/>
    <col min="14066" max="14066" width="5.7109375" style="443" customWidth="1"/>
    <col min="14067" max="14067" width="6.7109375" style="443" customWidth="1"/>
    <col min="14068" max="14069" width="7.7109375" style="443" customWidth="1"/>
    <col min="14070" max="14070" width="3.85546875" style="443" customWidth="1"/>
    <col min="14071" max="14071" width="4.28515625" style="443" customWidth="1"/>
    <col min="14072" max="14320" width="10.7109375" style="443"/>
    <col min="14321" max="14321" width="61.7109375" style="443" customWidth="1"/>
    <col min="14322" max="14322" width="5.7109375" style="443" customWidth="1"/>
    <col min="14323" max="14323" width="6.7109375" style="443" customWidth="1"/>
    <col min="14324" max="14325" width="7.7109375" style="443" customWidth="1"/>
    <col min="14326" max="14326" width="3.85546875" style="443" customWidth="1"/>
    <col min="14327" max="14327" width="4.28515625" style="443" customWidth="1"/>
    <col min="14328" max="14576" width="10.7109375" style="443"/>
    <col min="14577" max="14577" width="61.7109375" style="443" customWidth="1"/>
    <col min="14578" max="14578" width="5.7109375" style="443" customWidth="1"/>
    <col min="14579" max="14579" width="6.7109375" style="443" customWidth="1"/>
    <col min="14580" max="14581" width="7.7109375" style="443" customWidth="1"/>
    <col min="14582" max="14582" width="3.85546875" style="443" customWidth="1"/>
    <col min="14583" max="14583" width="4.28515625" style="443" customWidth="1"/>
    <col min="14584" max="14832" width="10.7109375" style="443"/>
    <col min="14833" max="14833" width="61.7109375" style="443" customWidth="1"/>
    <col min="14834" max="14834" width="5.7109375" style="443" customWidth="1"/>
    <col min="14835" max="14835" width="6.7109375" style="443" customWidth="1"/>
    <col min="14836" max="14837" width="7.7109375" style="443" customWidth="1"/>
    <col min="14838" max="14838" width="3.85546875" style="443" customWidth="1"/>
    <col min="14839" max="14839" width="4.28515625" style="443" customWidth="1"/>
    <col min="14840" max="15088" width="10.7109375" style="443"/>
    <col min="15089" max="15089" width="61.7109375" style="443" customWidth="1"/>
    <col min="15090" max="15090" width="5.7109375" style="443" customWidth="1"/>
    <col min="15091" max="15091" width="6.7109375" style="443" customWidth="1"/>
    <col min="15092" max="15093" width="7.7109375" style="443" customWidth="1"/>
    <col min="15094" max="15094" width="3.85546875" style="443" customWidth="1"/>
    <col min="15095" max="15095" width="4.28515625" style="443" customWidth="1"/>
    <col min="15096" max="15344" width="10.7109375" style="443"/>
    <col min="15345" max="15345" width="61.7109375" style="443" customWidth="1"/>
    <col min="15346" max="15346" width="5.7109375" style="443" customWidth="1"/>
    <col min="15347" max="15347" width="6.7109375" style="443" customWidth="1"/>
    <col min="15348" max="15349" width="7.7109375" style="443" customWidth="1"/>
    <col min="15350" max="15350" width="3.85546875" style="443" customWidth="1"/>
    <col min="15351" max="15351" width="4.28515625" style="443" customWidth="1"/>
    <col min="15352" max="15600" width="10.7109375" style="443"/>
    <col min="15601" max="15601" width="61.7109375" style="443" customWidth="1"/>
    <col min="15602" max="15602" width="5.7109375" style="443" customWidth="1"/>
    <col min="15603" max="15603" width="6.7109375" style="443" customWidth="1"/>
    <col min="15604" max="15605" width="7.7109375" style="443" customWidth="1"/>
    <col min="15606" max="15606" width="3.85546875" style="443" customWidth="1"/>
    <col min="15607" max="15607" width="4.28515625" style="443" customWidth="1"/>
    <col min="15608" max="15856" width="10.7109375" style="443"/>
    <col min="15857" max="15857" width="61.7109375" style="443" customWidth="1"/>
    <col min="15858" max="15858" width="5.7109375" style="443" customWidth="1"/>
    <col min="15859" max="15859" width="6.7109375" style="443" customWidth="1"/>
    <col min="15860" max="15861" width="7.7109375" style="443" customWidth="1"/>
    <col min="15862" max="15862" width="3.85546875" style="443" customWidth="1"/>
    <col min="15863" max="15863" width="4.28515625" style="443" customWidth="1"/>
    <col min="15864" max="16112" width="10.7109375" style="443"/>
    <col min="16113" max="16113" width="61.7109375" style="443" customWidth="1"/>
    <col min="16114" max="16114" width="5.7109375" style="443" customWidth="1"/>
    <col min="16115" max="16115" width="6.7109375" style="443" customWidth="1"/>
    <col min="16116" max="16117" width="7.7109375" style="443" customWidth="1"/>
    <col min="16118" max="16118" width="3.85546875" style="443" customWidth="1"/>
    <col min="16119" max="16119" width="4.28515625" style="443" customWidth="1"/>
    <col min="16120" max="16384" width="10.7109375" style="443"/>
  </cols>
  <sheetData>
    <row r="1" spans="1:6" ht="21.95" customHeight="1">
      <c r="A1" s="441" t="s">
        <v>1301</v>
      </c>
      <c r="B1" s="441" t="s">
        <v>125</v>
      </c>
      <c r="C1" s="442" t="s">
        <v>1302</v>
      </c>
      <c r="D1" s="442" t="s">
        <v>1303</v>
      </c>
      <c r="E1" s="442" t="s">
        <v>1304</v>
      </c>
    </row>
    <row r="2" spans="1:6" ht="12.95" customHeight="1">
      <c r="A2" s="444"/>
      <c r="C2" s="444"/>
      <c r="D2" s="445"/>
      <c r="E2" s="446"/>
    </row>
    <row r="3" spans="1:6" ht="18" customHeight="1">
      <c r="A3" s="473" t="s">
        <v>1339</v>
      </c>
      <c r="B3" s="448" t="s">
        <v>1306</v>
      </c>
      <c r="C3" s="452"/>
      <c r="D3" s="453"/>
      <c r="E3" s="454"/>
      <c r="F3" s="455"/>
    </row>
    <row r="4" spans="1:6">
      <c r="A4" s="449" t="s">
        <v>1340</v>
      </c>
      <c r="B4" s="450">
        <v>4</v>
      </c>
      <c r="C4" s="450" t="s">
        <v>197</v>
      </c>
      <c r="D4" s="451"/>
      <c r="E4" s="451">
        <f t="shared" ref="E4:E7" si="0">B4*D4</f>
        <v>0</v>
      </c>
      <c r="F4" s="455"/>
    </row>
    <row r="5" spans="1:6">
      <c r="A5" s="449" t="s">
        <v>1391</v>
      </c>
      <c r="B5" s="450">
        <v>4</v>
      </c>
      <c r="C5" s="450" t="s">
        <v>698</v>
      </c>
      <c r="D5" s="451"/>
      <c r="E5" s="451">
        <f t="shared" si="0"/>
        <v>0</v>
      </c>
      <c r="F5" s="455"/>
    </row>
    <row r="6" spans="1:6">
      <c r="A6" s="449" t="s">
        <v>1392</v>
      </c>
      <c r="B6" s="450">
        <v>2</v>
      </c>
      <c r="C6" s="450" t="s">
        <v>698</v>
      </c>
      <c r="D6" s="451"/>
      <c r="E6" s="451">
        <f t="shared" si="0"/>
        <v>0</v>
      </c>
      <c r="F6" s="455"/>
    </row>
    <row r="7" spans="1:6">
      <c r="A7" s="449" t="s">
        <v>1341</v>
      </c>
      <c r="B7" s="450">
        <v>23</v>
      </c>
      <c r="C7" s="450" t="s">
        <v>197</v>
      </c>
      <c r="D7" s="451"/>
      <c r="E7" s="451">
        <f t="shared" si="0"/>
        <v>0</v>
      </c>
      <c r="F7" s="455"/>
    </row>
    <row r="8" spans="1:6">
      <c r="A8" s="449" t="s">
        <v>1342</v>
      </c>
      <c r="B8" s="450">
        <v>2</v>
      </c>
      <c r="C8" s="450" t="s">
        <v>686</v>
      </c>
      <c r="D8" s="451"/>
      <c r="E8" s="451">
        <f>B8*D8</f>
        <v>0</v>
      </c>
      <c r="F8" s="455"/>
    </row>
    <row r="9" spans="1:6">
      <c r="A9" s="449" t="s">
        <v>1343</v>
      </c>
      <c r="B9" s="450">
        <v>1</v>
      </c>
      <c r="C9" s="450" t="s">
        <v>686</v>
      </c>
      <c r="D9" s="451"/>
      <c r="E9" s="451">
        <f>B9*D9</f>
        <v>0</v>
      </c>
      <c r="F9" s="455"/>
    </row>
    <row r="10" spans="1:6">
      <c r="A10" s="449" t="s">
        <v>1344</v>
      </c>
      <c r="B10" s="450">
        <v>1</v>
      </c>
      <c r="C10" s="450" t="s">
        <v>686</v>
      </c>
      <c r="D10" s="451"/>
      <c r="E10" s="451">
        <f>B10*D10</f>
        <v>0</v>
      </c>
      <c r="F10" s="455"/>
    </row>
    <row r="11" spans="1:6">
      <c r="A11" s="449" t="s">
        <v>1345</v>
      </c>
      <c r="B11" s="450">
        <v>1</v>
      </c>
      <c r="C11" s="450" t="s">
        <v>686</v>
      </c>
      <c r="D11" s="451"/>
      <c r="E11" s="451">
        <f t="shared" ref="E11:E12" si="1">B11*D11</f>
        <v>0</v>
      </c>
      <c r="F11" s="455"/>
    </row>
    <row r="12" spans="1:6" ht="31.5">
      <c r="A12" s="478" t="s">
        <v>1337</v>
      </c>
      <c r="B12" s="450">
        <v>3</v>
      </c>
      <c r="C12" s="450" t="s">
        <v>135</v>
      </c>
      <c r="D12" s="451"/>
      <c r="E12" s="451">
        <f t="shared" si="1"/>
        <v>0</v>
      </c>
      <c r="F12" s="455"/>
    </row>
    <row r="13" spans="1:6" ht="14.25" customHeight="1">
      <c r="A13" s="459"/>
      <c r="B13" s="457"/>
      <c r="C13" s="444"/>
      <c r="D13" s="458"/>
      <c r="E13" s="458"/>
      <c r="F13" s="455"/>
    </row>
    <row r="14" spans="1:6">
      <c r="A14" s="572" t="s">
        <v>1308</v>
      </c>
      <c r="B14" s="572"/>
      <c r="C14" s="572"/>
      <c r="D14" s="563">
        <f>SUM(E4:E12)</f>
        <v>0</v>
      </c>
      <c r="E14" s="564"/>
      <c r="F14" s="455"/>
    </row>
    <row r="15" spans="1:6">
      <c r="A15" s="572" t="s">
        <v>1309</v>
      </c>
      <c r="B15" s="572"/>
      <c r="C15" s="572"/>
      <c r="D15" s="563">
        <f>(D14-E10-E11-E12-E9)*1.1</f>
        <v>0</v>
      </c>
      <c r="E15" s="564"/>
      <c r="F15" s="455"/>
    </row>
    <row r="16" spans="1:6">
      <c r="A16" s="572" t="s">
        <v>941</v>
      </c>
      <c r="B16" s="572"/>
      <c r="C16" s="572"/>
      <c r="D16" s="563">
        <f>D14+D15</f>
        <v>0</v>
      </c>
      <c r="E16" s="564"/>
      <c r="F16" s="455"/>
    </row>
    <row r="17" spans="1:6" ht="6.95" customHeight="1">
      <c r="A17" s="459"/>
      <c r="C17" s="444"/>
      <c r="D17" s="458"/>
      <c r="E17" s="458"/>
      <c r="F17" s="466"/>
    </row>
    <row r="18" spans="1:6">
      <c r="A18" s="574" t="s">
        <v>1346</v>
      </c>
      <c r="B18" s="574"/>
      <c r="C18" s="575"/>
      <c r="D18" s="576">
        <f>D16</f>
        <v>0</v>
      </c>
      <c r="E18" s="577"/>
      <c r="F18" s="466"/>
    </row>
    <row r="19" spans="1:6" ht="24.95" customHeight="1">
      <c r="A19" s="444"/>
      <c r="C19" s="444"/>
      <c r="D19" s="445"/>
      <c r="E19" s="446"/>
      <c r="F19" s="455"/>
    </row>
    <row r="20" spans="1:6">
      <c r="A20" s="480"/>
      <c r="C20" s="444"/>
      <c r="D20" s="481"/>
      <c r="E20" s="482"/>
      <c r="F20" s="455"/>
    </row>
    <row r="21" spans="1:6">
      <c r="A21" s="480"/>
      <c r="C21" s="443"/>
      <c r="D21" s="481"/>
      <c r="E21" s="482"/>
      <c r="F21" s="455"/>
    </row>
    <row r="22" spans="1:6">
      <c r="A22" s="480"/>
      <c r="C22" s="443"/>
      <c r="D22" s="481"/>
      <c r="E22" s="482"/>
      <c r="F22" s="455"/>
    </row>
    <row r="23" spans="1:6">
      <c r="A23" s="480"/>
      <c r="C23" s="444"/>
      <c r="D23" s="481"/>
      <c r="E23" s="482"/>
      <c r="F23" s="455"/>
    </row>
    <row r="24" spans="1:6">
      <c r="A24" s="480"/>
      <c r="C24" s="444"/>
      <c r="D24" s="481"/>
      <c r="E24" s="482"/>
      <c r="F24" s="455"/>
    </row>
    <row r="25" spans="1:6">
      <c r="A25" s="480"/>
      <c r="C25" s="444"/>
      <c r="D25" s="481"/>
      <c r="E25" s="482"/>
      <c r="F25" s="455"/>
    </row>
    <row r="26" spans="1:6">
      <c r="A26" s="480"/>
      <c r="C26" s="444"/>
      <c r="D26" s="481"/>
      <c r="E26" s="482"/>
      <c r="F26" s="455"/>
    </row>
    <row r="27" spans="1:6">
      <c r="A27" s="480"/>
      <c r="C27" s="444"/>
      <c r="D27" s="481"/>
      <c r="E27" s="482"/>
      <c r="F27" s="455"/>
    </row>
    <row r="28" spans="1:6">
      <c r="A28" s="480"/>
      <c r="C28" s="444"/>
      <c r="D28" s="481"/>
      <c r="E28" s="482"/>
      <c r="F28" s="455"/>
    </row>
    <row r="29" spans="1:6">
      <c r="A29" s="480"/>
      <c r="C29" s="444"/>
      <c r="D29" s="481"/>
      <c r="E29" s="482"/>
      <c r="F29" s="455"/>
    </row>
    <row r="30" spans="1:6">
      <c r="A30" s="480"/>
      <c r="C30" s="444"/>
      <c r="D30" s="481"/>
      <c r="E30" s="482"/>
      <c r="F30" s="455"/>
    </row>
    <row r="31" spans="1:6">
      <c r="A31" s="480"/>
      <c r="C31" s="444"/>
      <c r="D31" s="481"/>
      <c r="E31" s="482"/>
      <c r="F31" s="455"/>
    </row>
    <row r="32" spans="1:6">
      <c r="A32" s="480"/>
      <c r="C32" s="444"/>
      <c r="D32" s="481"/>
      <c r="E32" s="482"/>
      <c r="F32" s="455"/>
    </row>
    <row r="33" spans="1:6">
      <c r="A33" s="480"/>
      <c r="C33" s="444"/>
      <c r="D33" s="481"/>
      <c r="E33" s="482"/>
      <c r="F33" s="455"/>
    </row>
    <row r="34" spans="1:6">
      <c r="A34" s="480"/>
      <c r="C34" s="444"/>
      <c r="D34" s="481"/>
      <c r="E34" s="482"/>
      <c r="F34" s="455"/>
    </row>
    <row r="35" spans="1:6">
      <c r="A35" s="480"/>
      <c r="C35" s="444"/>
      <c r="D35" s="481"/>
      <c r="E35" s="482"/>
      <c r="F35" s="455"/>
    </row>
    <row r="36" spans="1:6">
      <c r="A36" s="480"/>
      <c r="C36" s="444"/>
      <c r="D36" s="481"/>
      <c r="E36" s="482"/>
      <c r="F36" s="455"/>
    </row>
    <row r="37" spans="1:6">
      <c r="A37" s="480"/>
      <c r="C37" s="444"/>
      <c r="D37" s="481"/>
      <c r="E37" s="482"/>
      <c r="F37" s="455"/>
    </row>
    <row r="38" spans="1:6">
      <c r="A38" s="480"/>
      <c r="C38" s="444"/>
      <c r="D38" s="481"/>
      <c r="E38" s="482"/>
      <c r="F38" s="455"/>
    </row>
    <row r="39" spans="1:6">
      <c r="A39" s="480"/>
      <c r="C39" s="444"/>
      <c r="D39" s="481"/>
      <c r="E39" s="482"/>
      <c r="F39" s="455"/>
    </row>
    <row r="40" spans="1:6">
      <c r="A40" s="480"/>
      <c r="C40" s="444"/>
      <c r="D40" s="481"/>
      <c r="E40" s="482"/>
      <c r="F40" s="455"/>
    </row>
    <row r="41" spans="1:6">
      <c r="A41" s="480"/>
      <c r="C41" s="444"/>
      <c r="D41" s="481"/>
      <c r="E41" s="482"/>
      <c r="F41" s="455"/>
    </row>
    <row r="42" spans="1:6">
      <c r="A42" s="480"/>
      <c r="C42" s="444"/>
      <c r="D42" s="481"/>
      <c r="E42" s="482"/>
      <c r="F42" s="455"/>
    </row>
    <row r="43" spans="1:6">
      <c r="A43" s="480"/>
      <c r="C43" s="444"/>
      <c r="D43" s="481"/>
      <c r="E43" s="482"/>
      <c r="F43" s="455"/>
    </row>
    <row r="44" spans="1:6">
      <c r="A44" s="480"/>
      <c r="C44" s="444"/>
      <c r="D44" s="481"/>
      <c r="E44" s="482"/>
      <c r="F44" s="455"/>
    </row>
    <row r="45" spans="1:6">
      <c r="A45" s="480"/>
      <c r="C45" s="444"/>
      <c r="D45" s="481"/>
      <c r="E45" s="482"/>
      <c r="F45" s="455"/>
    </row>
    <row r="46" spans="1:6">
      <c r="A46" s="480"/>
      <c r="C46" s="444"/>
      <c r="D46" s="481"/>
      <c r="E46" s="482"/>
      <c r="F46" s="455"/>
    </row>
    <row r="47" spans="1:6">
      <c r="A47" s="480"/>
      <c r="C47" s="444"/>
      <c r="D47" s="481"/>
      <c r="E47" s="482"/>
      <c r="F47" s="455"/>
    </row>
    <row r="48" spans="1:6">
      <c r="A48" s="480"/>
      <c r="C48" s="444"/>
      <c r="D48" s="481"/>
      <c r="E48" s="482"/>
      <c r="F48" s="455"/>
    </row>
    <row r="49" spans="1:6">
      <c r="A49" s="480"/>
      <c r="C49" s="444"/>
      <c r="D49" s="481"/>
      <c r="E49" s="482"/>
      <c r="F49" s="455"/>
    </row>
    <row r="50" spans="1:6">
      <c r="A50" s="480"/>
      <c r="C50" s="444"/>
      <c r="D50" s="481"/>
      <c r="E50" s="482"/>
      <c r="F50" s="455"/>
    </row>
    <row r="51" spans="1:6">
      <c r="A51" s="480"/>
      <c r="C51" s="444"/>
      <c r="D51" s="481"/>
      <c r="E51" s="482"/>
      <c r="F51" s="455"/>
    </row>
    <row r="52" spans="1:6">
      <c r="A52" s="480"/>
      <c r="C52" s="444"/>
      <c r="D52" s="481"/>
      <c r="E52" s="482"/>
      <c r="F52" s="455"/>
    </row>
    <row r="53" spans="1:6">
      <c r="A53" s="480"/>
      <c r="C53" s="444"/>
      <c r="D53" s="481"/>
      <c r="E53" s="482"/>
      <c r="F53" s="455"/>
    </row>
    <row r="54" spans="1:6">
      <c r="A54" s="480"/>
      <c r="C54" s="444"/>
      <c r="D54" s="481"/>
      <c r="E54" s="482"/>
      <c r="F54" s="455"/>
    </row>
    <row r="55" spans="1:6">
      <c r="A55" s="480"/>
      <c r="C55" s="444"/>
      <c r="D55" s="481"/>
      <c r="E55" s="482"/>
      <c r="F55" s="455"/>
    </row>
    <row r="56" spans="1:6">
      <c r="A56" s="480"/>
      <c r="C56" s="444"/>
      <c r="D56" s="481"/>
      <c r="E56" s="482"/>
      <c r="F56" s="455"/>
    </row>
    <row r="57" spans="1:6">
      <c r="A57" s="480"/>
      <c r="C57" s="444"/>
      <c r="D57" s="481"/>
      <c r="E57" s="482"/>
      <c r="F57" s="455"/>
    </row>
    <row r="58" spans="1:6">
      <c r="A58" s="480"/>
      <c r="C58" s="444"/>
      <c r="D58" s="481"/>
      <c r="E58" s="482"/>
      <c r="F58" s="455"/>
    </row>
    <row r="59" spans="1:6">
      <c r="A59" s="480"/>
      <c r="C59" s="444"/>
      <c r="D59" s="481"/>
      <c r="E59" s="482"/>
      <c r="F59" s="455"/>
    </row>
    <row r="60" spans="1:6">
      <c r="A60" s="480"/>
      <c r="C60" s="444"/>
      <c r="D60" s="481"/>
      <c r="E60" s="482"/>
      <c r="F60" s="455"/>
    </row>
    <row r="61" spans="1:6">
      <c r="A61" s="480"/>
      <c r="C61" s="444"/>
      <c r="D61" s="481"/>
      <c r="E61" s="482"/>
      <c r="F61" s="455"/>
    </row>
    <row r="62" spans="1:6">
      <c r="A62" s="480"/>
      <c r="C62" s="444"/>
      <c r="D62" s="481"/>
      <c r="E62" s="482"/>
      <c r="F62" s="455"/>
    </row>
    <row r="63" spans="1:6">
      <c r="A63" s="480"/>
      <c r="C63" s="444"/>
      <c r="D63" s="481"/>
      <c r="E63" s="482"/>
      <c r="F63" s="455"/>
    </row>
    <row r="64" spans="1:6">
      <c r="A64" s="480"/>
      <c r="C64" s="444"/>
      <c r="D64" s="481"/>
      <c r="E64" s="482"/>
      <c r="F64" s="455"/>
    </row>
    <row r="65" spans="1:6">
      <c r="A65" s="480"/>
      <c r="C65" s="444"/>
      <c r="D65" s="481"/>
      <c r="E65" s="482"/>
      <c r="F65" s="455"/>
    </row>
    <row r="66" spans="1:6">
      <c r="A66" s="480"/>
      <c r="C66" s="444"/>
      <c r="D66" s="481"/>
      <c r="E66" s="482"/>
      <c r="F66" s="455"/>
    </row>
    <row r="67" spans="1:6">
      <c r="A67" s="480"/>
      <c r="C67" s="444"/>
      <c r="D67" s="481"/>
      <c r="E67" s="482"/>
      <c r="F67" s="455"/>
    </row>
    <row r="68" spans="1:6">
      <c r="A68" s="480"/>
      <c r="C68" s="444"/>
      <c r="D68" s="481"/>
      <c r="E68" s="482"/>
      <c r="F68" s="455"/>
    </row>
    <row r="69" spans="1:6">
      <c r="A69" s="480"/>
      <c r="C69" s="444"/>
      <c r="D69" s="481"/>
      <c r="E69" s="482"/>
      <c r="F69" s="455"/>
    </row>
    <row r="70" spans="1:6">
      <c r="A70" s="480"/>
      <c r="C70" s="444"/>
      <c r="D70" s="481"/>
      <c r="E70" s="482"/>
      <c r="F70" s="455"/>
    </row>
    <row r="71" spans="1:6">
      <c r="A71" s="480"/>
      <c r="C71" s="444"/>
      <c r="D71" s="481"/>
      <c r="E71" s="482"/>
      <c r="F71" s="455"/>
    </row>
    <row r="72" spans="1:6">
      <c r="A72" s="480"/>
      <c r="C72" s="444"/>
      <c r="D72" s="481"/>
      <c r="E72" s="482"/>
      <c r="F72" s="455"/>
    </row>
    <row r="73" spans="1:6">
      <c r="A73" s="480"/>
      <c r="C73" s="444"/>
      <c r="D73" s="481"/>
      <c r="E73" s="482"/>
      <c r="F73" s="455"/>
    </row>
    <row r="74" spans="1:6">
      <c r="A74" s="480"/>
      <c r="C74" s="444"/>
      <c r="D74" s="481"/>
      <c r="E74" s="482"/>
      <c r="F74" s="455"/>
    </row>
    <row r="75" spans="1:6">
      <c r="A75" s="480"/>
      <c r="C75" s="444"/>
      <c r="D75" s="481"/>
      <c r="E75" s="482"/>
      <c r="F75" s="455"/>
    </row>
    <row r="76" spans="1:6">
      <c r="A76" s="480"/>
      <c r="C76" s="444"/>
      <c r="D76" s="481"/>
      <c r="E76" s="482"/>
      <c r="F76" s="455"/>
    </row>
    <row r="77" spans="1:6">
      <c r="A77" s="480"/>
      <c r="C77" s="444"/>
      <c r="D77" s="481"/>
      <c r="E77" s="482"/>
      <c r="F77" s="455"/>
    </row>
    <row r="78" spans="1:6">
      <c r="A78" s="480"/>
      <c r="C78" s="444"/>
      <c r="D78" s="481"/>
      <c r="E78" s="482"/>
      <c r="F78" s="455"/>
    </row>
    <row r="79" spans="1:6">
      <c r="A79" s="480"/>
      <c r="C79" s="444"/>
      <c r="D79" s="481"/>
      <c r="E79" s="482"/>
      <c r="F79" s="455"/>
    </row>
    <row r="80" spans="1:6">
      <c r="A80" s="480"/>
      <c r="C80" s="444"/>
      <c r="D80" s="481"/>
      <c r="E80" s="482"/>
      <c r="F80" s="455"/>
    </row>
    <row r="81" spans="1:6">
      <c r="A81" s="480"/>
      <c r="C81" s="444"/>
      <c r="D81" s="481"/>
      <c r="E81" s="482"/>
      <c r="F81" s="455"/>
    </row>
    <row r="82" spans="1:6">
      <c r="A82" s="480"/>
      <c r="C82" s="444"/>
      <c r="D82" s="481"/>
      <c r="E82" s="482"/>
      <c r="F82" s="455"/>
    </row>
    <row r="83" spans="1:6">
      <c r="A83" s="480"/>
      <c r="C83" s="444"/>
      <c r="D83" s="481"/>
      <c r="E83" s="482"/>
      <c r="F83" s="455"/>
    </row>
    <row r="84" spans="1:6">
      <c r="A84" s="480"/>
      <c r="C84" s="444"/>
      <c r="D84" s="481"/>
      <c r="E84" s="482"/>
      <c r="F84" s="455"/>
    </row>
    <row r="85" spans="1:6">
      <c r="A85" s="480"/>
      <c r="C85" s="444"/>
      <c r="D85" s="481"/>
      <c r="E85" s="482"/>
      <c r="F85" s="455"/>
    </row>
    <row r="86" spans="1:6">
      <c r="A86" s="480"/>
      <c r="C86" s="444"/>
      <c r="D86" s="481"/>
      <c r="E86" s="482"/>
      <c r="F86" s="455"/>
    </row>
    <row r="87" spans="1:6">
      <c r="A87" s="480"/>
      <c r="C87" s="444"/>
      <c r="D87" s="481"/>
      <c r="E87" s="482"/>
      <c r="F87" s="455"/>
    </row>
    <row r="88" spans="1:6">
      <c r="A88" s="480"/>
      <c r="C88" s="444"/>
      <c r="D88" s="481"/>
      <c r="E88" s="482"/>
      <c r="F88" s="455"/>
    </row>
    <row r="89" spans="1:6">
      <c r="A89" s="480"/>
      <c r="C89" s="444"/>
      <c r="D89" s="481"/>
      <c r="E89" s="482"/>
      <c r="F89" s="455"/>
    </row>
    <row r="90" spans="1:6">
      <c r="A90" s="480"/>
      <c r="C90" s="444"/>
      <c r="D90" s="481"/>
      <c r="E90" s="482"/>
      <c r="F90" s="455"/>
    </row>
    <row r="91" spans="1:6">
      <c r="A91" s="480"/>
      <c r="C91" s="444"/>
      <c r="D91" s="481"/>
      <c r="E91" s="482"/>
      <c r="F91" s="455"/>
    </row>
    <row r="92" spans="1:6">
      <c r="A92" s="480"/>
      <c r="C92" s="444"/>
      <c r="D92" s="481"/>
      <c r="E92" s="482"/>
      <c r="F92" s="455"/>
    </row>
    <row r="93" spans="1:6">
      <c r="A93" s="480"/>
      <c r="C93" s="444"/>
      <c r="D93" s="481"/>
      <c r="E93" s="482"/>
      <c r="F93" s="455"/>
    </row>
    <row r="94" spans="1:6">
      <c r="A94" s="480"/>
      <c r="C94" s="444"/>
      <c r="D94" s="481"/>
      <c r="E94" s="482"/>
      <c r="F94" s="455"/>
    </row>
    <row r="95" spans="1:6">
      <c r="A95" s="480"/>
      <c r="C95" s="444"/>
      <c r="D95" s="481"/>
      <c r="E95" s="482"/>
      <c r="F95" s="455"/>
    </row>
    <row r="96" spans="1:6">
      <c r="A96" s="480"/>
      <c r="C96" s="444"/>
      <c r="D96" s="481"/>
      <c r="E96" s="482"/>
      <c r="F96" s="455"/>
    </row>
    <row r="97" spans="1:6">
      <c r="A97" s="480"/>
      <c r="C97" s="444"/>
      <c r="D97" s="481"/>
      <c r="E97" s="482"/>
      <c r="F97" s="455"/>
    </row>
    <row r="98" spans="1:6">
      <c r="A98" s="480"/>
      <c r="C98" s="444"/>
      <c r="D98" s="481"/>
      <c r="E98" s="482"/>
      <c r="F98" s="455"/>
    </row>
    <row r="99" spans="1:6">
      <c r="A99" s="480"/>
      <c r="C99" s="444"/>
      <c r="D99" s="481"/>
      <c r="E99" s="482"/>
      <c r="F99" s="455"/>
    </row>
    <row r="100" spans="1:6">
      <c r="A100" s="480"/>
      <c r="C100" s="444"/>
      <c r="D100" s="481"/>
      <c r="E100" s="482"/>
      <c r="F100" s="455"/>
    </row>
    <row r="101" spans="1:6">
      <c r="A101" s="480"/>
      <c r="C101" s="444"/>
      <c r="D101" s="481"/>
      <c r="E101" s="482"/>
      <c r="F101" s="455"/>
    </row>
    <row r="102" spans="1:6">
      <c r="A102" s="480"/>
      <c r="C102" s="444"/>
      <c r="D102" s="481"/>
      <c r="E102" s="482"/>
      <c r="F102" s="455"/>
    </row>
    <row r="103" spans="1:6">
      <c r="A103" s="480"/>
      <c r="C103" s="444"/>
      <c r="D103" s="481"/>
      <c r="E103" s="482"/>
      <c r="F103" s="455"/>
    </row>
    <row r="104" spans="1:6">
      <c r="A104" s="480"/>
      <c r="C104" s="444"/>
      <c r="D104" s="481"/>
      <c r="E104" s="482"/>
      <c r="F104" s="455"/>
    </row>
    <row r="105" spans="1:6">
      <c r="A105" s="480"/>
      <c r="C105" s="444"/>
      <c r="D105" s="481"/>
      <c r="E105" s="482"/>
      <c r="F105" s="455"/>
    </row>
    <row r="106" spans="1:6">
      <c r="A106" s="480"/>
      <c r="C106" s="444"/>
      <c r="D106" s="481"/>
      <c r="E106" s="482"/>
      <c r="F106" s="455"/>
    </row>
    <row r="107" spans="1:6">
      <c r="A107" s="480"/>
      <c r="C107" s="444"/>
      <c r="D107" s="481"/>
      <c r="E107" s="482"/>
      <c r="F107" s="455"/>
    </row>
    <row r="108" spans="1:6">
      <c r="A108" s="480"/>
      <c r="C108" s="444"/>
      <c r="D108" s="481"/>
      <c r="E108" s="482"/>
      <c r="F108" s="455"/>
    </row>
    <row r="109" spans="1:6">
      <c r="A109" s="480"/>
      <c r="C109" s="444"/>
      <c r="D109" s="481"/>
      <c r="E109" s="482"/>
      <c r="F109" s="455"/>
    </row>
    <row r="110" spans="1:6">
      <c r="A110" s="480"/>
      <c r="C110" s="444"/>
      <c r="D110" s="481"/>
      <c r="E110" s="482"/>
      <c r="F110" s="455"/>
    </row>
    <row r="111" spans="1:6">
      <c r="A111" s="480"/>
      <c r="C111" s="444"/>
      <c r="D111" s="481"/>
      <c r="E111" s="482"/>
      <c r="F111" s="455"/>
    </row>
    <row r="112" spans="1:6">
      <c r="A112" s="480"/>
      <c r="C112" s="444"/>
      <c r="D112" s="481"/>
      <c r="E112" s="482"/>
      <c r="F112" s="455"/>
    </row>
    <row r="113" spans="1:6">
      <c r="A113" s="480"/>
      <c r="C113" s="444"/>
      <c r="D113" s="481"/>
      <c r="E113" s="482"/>
      <c r="F113" s="455"/>
    </row>
    <row r="114" spans="1:6">
      <c r="A114" s="480"/>
      <c r="C114" s="444"/>
      <c r="D114" s="481"/>
      <c r="E114" s="482"/>
      <c r="F114" s="455"/>
    </row>
    <row r="115" spans="1:6">
      <c r="A115" s="480"/>
      <c r="C115" s="444"/>
      <c r="D115" s="481"/>
      <c r="E115" s="482"/>
      <c r="F115" s="455"/>
    </row>
    <row r="116" spans="1:6">
      <c r="A116" s="480"/>
      <c r="C116" s="444"/>
      <c r="D116" s="481"/>
      <c r="E116" s="482"/>
      <c r="F116" s="455"/>
    </row>
    <row r="117" spans="1:6">
      <c r="A117" s="480"/>
      <c r="C117" s="444"/>
      <c r="D117" s="481"/>
      <c r="E117" s="482"/>
      <c r="F117" s="455"/>
    </row>
    <row r="118" spans="1:6">
      <c r="A118" s="480"/>
      <c r="C118" s="444"/>
      <c r="D118" s="481"/>
      <c r="E118" s="482"/>
      <c r="F118" s="455"/>
    </row>
    <row r="119" spans="1:6">
      <c r="A119" s="480"/>
      <c r="C119" s="444"/>
      <c r="D119" s="481"/>
      <c r="E119" s="482"/>
      <c r="F119" s="455"/>
    </row>
    <row r="120" spans="1:6">
      <c r="A120" s="480"/>
      <c r="C120" s="444"/>
      <c r="D120" s="481"/>
      <c r="E120" s="482"/>
      <c r="F120" s="455"/>
    </row>
    <row r="121" spans="1:6">
      <c r="A121" s="480"/>
      <c r="C121" s="444"/>
      <c r="D121" s="481"/>
      <c r="E121" s="482"/>
      <c r="F121" s="455"/>
    </row>
    <row r="122" spans="1:6">
      <c r="A122" s="480"/>
      <c r="C122" s="444"/>
      <c r="D122" s="481"/>
      <c r="E122" s="482"/>
      <c r="F122" s="455"/>
    </row>
    <row r="123" spans="1:6">
      <c r="A123" s="480"/>
      <c r="C123" s="444"/>
      <c r="D123" s="481"/>
      <c r="E123" s="482"/>
      <c r="F123" s="455"/>
    </row>
    <row r="124" spans="1:6">
      <c r="A124" s="480"/>
      <c r="C124" s="444"/>
      <c r="D124" s="481"/>
      <c r="E124" s="482"/>
      <c r="F124" s="455"/>
    </row>
    <row r="125" spans="1:6">
      <c r="A125" s="480"/>
      <c r="C125" s="444"/>
      <c r="D125" s="481"/>
      <c r="E125" s="482"/>
      <c r="F125" s="455"/>
    </row>
    <row r="126" spans="1:6">
      <c r="A126" s="480"/>
      <c r="C126" s="444"/>
      <c r="D126" s="481"/>
      <c r="E126" s="482"/>
      <c r="F126" s="455"/>
    </row>
    <row r="127" spans="1:6">
      <c r="A127" s="480"/>
      <c r="C127" s="444"/>
      <c r="D127" s="481"/>
      <c r="E127" s="482"/>
      <c r="F127" s="455"/>
    </row>
    <row r="128" spans="1:6">
      <c r="A128" s="480"/>
      <c r="C128" s="444"/>
      <c r="D128" s="481"/>
      <c r="E128" s="482"/>
      <c r="F128" s="455"/>
    </row>
    <row r="129" spans="1:6">
      <c r="A129" s="480"/>
      <c r="C129" s="444"/>
      <c r="D129" s="481"/>
      <c r="E129" s="482"/>
      <c r="F129" s="455"/>
    </row>
    <row r="130" spans="1:6">
      <c r="A130" s="480"/>
      <c r="C130" s="444"/>
      <c r="D130" s="481"/>
      <c r="E130" s="482"/>
      <c r="F130" s="455"/>
    </row>
    <row r="131" spans="1:6">
      <c r="A131" s="480"/>
      <c r="C131" s="444"/>
      <c r="D131" s="481"/>
      <c r="E131" s="482"/>
      <c r="F131" s="455"/>
    </row>
    <row r="132" spans="1:6">
      <c r="A132" s="480"/>
      <c r="C132" s="444"/>
      <c r="D132" s="481"/>
      <c r="E132" s="482"/>
      <c r="F132" s="455"/>
    </row>
    <row r="133" spans="1:6">
      <c r="A133" s="480"/>
      <c r="C133" s="444"/>
      <c r="D133" s="481"/>
      <c r="E133" s="482"/>
      <c r="F133" s="455"/>
    </row>
    <row r="134" spans="1:6">
      <c r="A134" s="480"/>
      <c r="C134" s="444"/>
      <c r="D134" s="481"/>
      <c r="E134" s="482"/>
      <c r="F134" s="455"/>
    </row>
    <row r="135" spans="1:6">
      <c r="A135" s="480"/>
      <c r="C135" s="444"/>
      <c r="D135" s="481"/>
      <c r="E135" s="482"/>
      <c r="F135" s="455"/>
    </row>
    <row r="136" spans="1:6">
      <c r="A136" s="480"/>
      <c r="C136" s="444"/>
      <c r="D136" s="481"/>
      <c r="E136" s="482"/>
      <c r="F136" s="455"/>
    </row>
    <row r="137" spans="1:6">
      <c r="A137" s="480"/>
      <c r="C137" s="444"/>
      <c r="D137" s="481"/>
      <c r="E137" s="482"/>
      <c r="F137" s="455"/>
    </row>
    <row r="138" spans="1:6">
      <c r="A138" s="480"/>
      <c r="C138" s="444"/>
      <c r="D138" s="481"/>
      <c r="E138" s="482"/>
      <c r="F138" s="455"/>
    </row>
    <row r="139" spans="1:6">
      <c r="A139" s="480"/>
      <c r="C139" s="444"/>
      <c r="D139" s="481"/>
      <c r="E139" s="482"/>
      <c r="F139" s="455"/>
    </row>
    <row r="140" spans="1:6">
      <c r="A140" s="480"/>
      <c r="C140" s="444"/>
      <c r="D140" s="481"/>
      <c r="E140" s="482"/>
      <c r="F140" s="455"/>
    </row>
    <row r="141" spans="1:6">
      <c r="A141" s="480"/>
      <c r="C141" s="444"/>
      <c r="D141" s="481"/>
      <c r="E141" s="482"/>
      <c r="F141" s="455"/>
    </row>
    <row r="142" spans="1:6">
      <c r="A142" s="480"/>
      <c r="C142" s="444"/>
      <c r="D142" s="481"/>
      <c r="E142" s="482"/>
      <c r="F142" s="455"/>
    </row>
    <row r="143" spans="1:6">
      <c r="A143" s="480"/>
      <c r="C143" s="444"/>
      <c r="D143" s="481"/>
      <c r="E143" s="482"/>
      <c r="F143" s="455"/>
    </row>
    <row r="144" spans="1:6">
      <c r="A144" s="480"/>
      <c r="C144" s="444"/>
      <c r="D144" s="481"/>
      <c r="E144" s="482"/>
      <c r="F144" s="455"/>
    </row>
    <row r="145" spans="1:6">
      <c r="A145" s="480"/>
      <c r="C145" s="444"/>
      <c r="D145" s="481"/>
      <c r="E145" s="482"/>
      <c r="F145" s="455"/>
    </row>
    <row r="146" spans="1:6">
      <c r="A146" s="480"/>
      <c r="C146" s="444"/>
      <c r="D146" s="481"/>
      <c r="E146" s="482"/>
      <c r="F146" s="455"/>
    </row>
    <row r="147" spans="1:6">
      <c r="A147" s="480"/>
      <c r="C147" s="444"/>
      <c r="D147" s="481"/>
      <c r="E147" s="482"/>
      <c r="F147" s="455"/>
    </row>
    <row r="148" spans="1:6">
      <c r="A148" s="480"/>
      <c r="C148" s="444"/>
      <c r="D148" s="481"/>
      <c r="E148" s="482"/>
      <c r="F148" s="455"/>
    </row>
    <row r="149" spans="1:6">
      <c r="A149" s="480"/>
      <c r="C149" s="444"/>
      <c r="D149" s="481"/>
      <c r="E149" s="482"/>
      <c r="F149" s="455"/>
    </row>
    <row r="150" spans="1:6">
      <c r="A150" s="480"/>
      <c r="C150" s="444"/>
      <c r="D150" s="481"/>
      <c r="E150" s="482"/>
      <c r="F150" s="455"/>
    </row>
    <row r="151" spans="1:6">
      <c r="A151" s="480"/>
      <c r="C151" s="444"/>
      <c r="D151" s="481"/>
      <c r="E151" s="482"/>
      <c r="F151" s="455"/>
    </row>
    <row r="152" spans="1:6">
      <c r="A152" s="480"/>
      <c r="C152" s="444"/>
      <c r="D152" s="481"/>
      <c r="E152" s="482"/>
      <c r="F152" s="455"/>
    </row>
    <row r="153" spans="1:6">
      <c r="A153" s="480"/>
      <c r="C153" s="444"/>
      <c r="D153" s="481"/>
      <c r="E153" s="482"/>
      <c r="F153" s="455"/>
    </row>
    <row r="154" spans="1:6">
      <c r="A154" s="480"/>
      <c r="C154" s="444"/>
      <c r="D154" s="481"/>
      <c r="E154" s="482"/>
      <c r="F154" s="455"/>
    </row>
    <row r="155" spans="1:6">
      <c r="A155" s="480"/>
      <c r="C155" s="444"/>
      <c r="D155" s="481"/>
      <c r="E155" s="482"/>
      <c r="F155" s="455"/>
    </row>
    <row r="156" spans="1:6">
      <c r="A156" s="480"/>
      <c r="C156" s="444"/>
      <c r="D156" s="481"/>
      <c r="E156" s="482"/>
      <c r="F156" s="455"/>
    </row>
    <row r="157" spans="1:6">
      <c r="A157" s="480"/>
      <c r="C157" s="444"/>
      <c r="D157" s="481"/>
      <c r="E157" s="482"/>
      <c r="F157" s="455"/>
    </row>
    <row r="158" spans="1:6">
      <c r="A158" s="480"/>
      <c r="C158" s="444"/>
      <c r="D158" s="481"/>
      <c r="E158" s="482"/>
      <c r="F158" s="455"/>
    </row>
    <row r="159" spans="1:6">
      <c r="A159" s="480"/>
      <c r="C159" s="444"/>
      <c r="D159" s="481"/>
      <c r="E159" s="482"/>
      <c r="F159" s="455"/>
    </row>
    <row r="160" spans="1:6">
      <c r="A160" s="480"/>
      <c r="C160" s="444"/>
      <c r="D160" s="481"/>
      <c r="E160" s="482"/>
      <c r="F160" s="455"/>
    </row>
    <row r="161" spans="1:6">
      <c r="A161" s="480"/>
      <c r="C161" s="444"/>
      <c r="D161" s="481"/>
      <c r="E161" s="482"/>
      <c r="F161" s="455"/>
    </row>
    <row r="162" spans="1:6">
      <c r="A162" s="480"/>
      <c r="C162" s="444"/>
      <c r="D162" s="481"/>
      <c r="E162" s="482"/>
      <c r="F162" s="455"/>
    </row>
    <row r="163" spans="1:6">
      <c r="A163" s="480"/>
      <c r="C163" s="444"/>
      <c r="D163" s="481"/>
      <c r="E163" s="482"/>
      <c r="F163" s="455"/>
    </row>
    <row r="164" spans="1:6">
      <c r="A164" s="480"/>
      <c r="C164" s="444"/>
      <c r="D164" s="481"/>
      <c r="E164" s="482"/>
      <c r="F164" s="455"/>
    </row>
    <row r="165" spans="1:6">
      <c r="A165" s="480"/>
      <c r="C165" s="444"/>
      <c r="D165" s="481"/>
      <c r="E165" s="482"/>
      <c r="F165" s="455"/>
    </row>
    <row r="166" spans="1:6">
      <c r="A166" s="480"/>
      <c r="C166" s="444"/>
      <c r="D166" s="481"/>
      <c r="E166" s="482"/>
      <c r="F166" s="455"/>
    </row>
    <row r="167" spans="1:6">
      <c r="A167" s="480"/>
      <c r="C167" s="444"/>
      <c r="D167" s="481"/>
      <c r="E167" s="482"/>
      <c r="F167" s="455"/>
    </row>
    <row r="168" spans="1:6">
      <c r="A168" s="480"/>
      <c r="C168" s="444"/>
      <c r="D168" s="481"/>
      <c r="E168" s="482"/>
      <c r="F168" s="455"/>
    </row>
    <row r="169" spans="1:6">
      <c r="A169" s="480"/>
      <c r="C169" s="444"/>
      <c r="D169" s="481"/>
      <c r="E169" s="482"/>
      <c r="F169" s="455"/>
    </row>
    <row r="170" spans="1:6">
      <c r="A170" s="480"/>
      <c r="C170" s="444"/>
      <c r="D170" s="481"/>
      <c r="E170" s="482"/>
      <c r="F170" s="455"/>
    </row>
    <row r="171" spans="1:6">
      <c r="A171" s="480"/>
      <c r="C171" s="444"/>
      <c r="D171" s="481"/>
      <c r="E171" s="482"/>
      <c r="F171" s="455"/>
    </row>
    <row r="172" spans="1:6">
      <c r="A172" s="480"/>
      <c r="C172" s="444"/>
      <c r="D172" s="481"/>
      <c r="E172" s="482"/>
      <c r="F172" s="455"/>
    </row>
    <row r="173" spans="1:6">
      <c r="A173" s="480"/>
      <c r="C173" s="444"/>
      <c r="D173" s="481"/>
      <c r="E173" s="482"/>
      <c r="F173" s="455"/>
    </row>
    <row r="174" spans="1:6">
      <c r="A174" s="480"/>
      <c r="C174" s="444"/>
      <c r="D174" s="481"/>
      <c r="E174" s="482"/>
      <c r="F174" s="455"/>
    </row>
    <row r="175" spans="1:6">
      <c r="A175" s="480"/>
      <c r="C175" s="444"/>
      <c r="D175" s="481"/>
      <c r="E175" s="482"/>
      <c r="F175" s="455"/>
    </row>
    <row r="176" spans="1:6">
      <c r="A176" s="480"/>
      <c r="C176" s="444"/>
      <c r="D176" s="481"/>
      <c r="E176" s="482"/>
      <c r="F176" s="455"/>
    </row>
    <row r="177" spans="1:6">
      <c r="A177" s="480"/>
      <c r="C177" s="444"/>
      <c r="D177" s="481"/>
      <c r="E177" s="482"/>
      <c r="F177" s="455"/>
    </row>
    <row r="178" spans="1:6">
      <c r="A178" s="480"/>
      <c r="C178" s="444"/>
      <c r="D178" s="481"/>
      <c r="E178" s="482"/>
      <c r="F178" s="455"/>
    </row>
    <row r="179" spans="1:6">
      <c r="A179" s="480"/>
      <c r="C179" s="444"/>
      <c r="D179" s="481"/>
      <c r="E179" s="482"/>
      <c r="F179" s="455"/>
    </row>
    <row r="180" spans="1:6">
      <c r="A180" s="480"/>
      <c r="C180" s="444"/>
      <c r="D180" s="481"/>
      <c r="E180" s="482"/>
      <c r="F180" s="455"/>
    </row>
    <row r="181" spans="1:6">
      <c r="A181" s="480"/>
      <c r="C181" s="444"/>
      <c r="D181" s="481"/>
      <c r="E181" s="482"/>
      <c r="F181" s="455"/>
    </row>
    <row r="182" spans="1:6">
      <c r="A182" s="480"/>
      <c r="C182" s="444"/>
      <c r="D182" s="481"/>
      <c r="E182" s="482"/>
      <c r="F182" s="455"/>
    </row>
    <row r="183" spans="1:6">
      <c r="A183" s="480"/>
      <c r="C183" s="444"/>
      <c r="D183" s="481"/>
      <c r="E183" s="482"/>
      <c r="F183" s="455"/>
    </row>
    <row r="184" spans="1:6">
      <c r="A184" s="480"/>
      <c r="C184" s="444"/>
      <c r="D184" s="481"/>
      <c r="E184" s="482"/>
      <c r="F184" s="455"/>
    </row>
    <row r="185" spans="1:6">
      <c r="A185" s="480"/>
      <c r="C185" s="444"/>
      <c r="D185" s="481"/>
      <c r="E185" s="482"/>
      <c r="F185" s="455"/>
    </row>
    <row r="186" spans="1:6">
      <c r="A186" s="480"/>
      <c r="C186" s="444"/>
      <c r="D186" s="481"/>
      <c r="E186" s="482"/>
      <c r="F186" s="455"/>
    </row>
    <row r="187" spans="1:6">
      <c r="A187" s="480"/>
      <c r="C187" s="444"/>
      <c r="D187" s="481"/>
      <c r="E187" s="482"/>
      <c r="F187" s="455"/>
    </row>
    <row r="188" spans="1:6">
      <c r="A188" s="480"/>
      <c r="C188" s="444"/>
      <c r="D188" s="481"/>
      <c r="E188" s="482"/>
      <c r="F188" s="455"/>
    </row>
    <row r="189" spans="1:6">
      <c r="A189" s="480"/>
      <c r="C189" s="444"/>
      <c r="D189" s="481"/>
      <c r="E189" s="482"/>
      <c r="F189" s="455"/>
    </row>
    <row r="190" spans="1:6">
      <c r="A190" s="480"/>
      <c r="C190" s="444"/>
      <c r="D190" s="481"/>
      <c r="E190" s="482"/>
      <c r="F190" s="455"/>
    </row>
    <row r="191" spans="1:6">
      <c r="A191" s="480"/>
      <c r="C191" s="444"/>
      <c r="D191" s="481"/>
      <c r="E191" s="482"/>
      <c r="F191" s="455"/>
    </row>
    <row r="192" spans="1:6">
      <c r="A192" s="480"/>
      <c r="C192" s="444"/>
      <c r="D192" s="481"/>
      <c r="E192" s="482"/>
      <c r="F192" s="455"/>
    </row>
    <row r="193" spans="1:6">
      <c r="A193" s="480"/>
      <c r="C193" s="444"/>
      <c r="D193" s="481"/>
      <c r="E193" s="482"/>
      <c r="F193" s="455"/>
    </row>
    <row r="194" spans="1:6">
      <c r="A194" s="480"/>
      <c r="C194" s="444"/>
      <c r="D194" s="481"/>
      <c r="E194" s="482"/>
      <c r="F194" s="455"/>
    </row>
    <row r="195" spans="1:6">
      <c r="A195" s="480"/>
      <c r="C195" s="444"/>
      <c r="D195" s="481"/>
      <c r="E195" s="482"/>
      <c r="F195" s="455"/>
    </row>
    <row r="196" spans="1:6">
      <c r="A196" s="480"/>
      <c r="C196" s="444"/>
      <c r="D196" s="481"/>
      <c r="E196" s="482"/>
      <c r="F196" s="455"/>
    </row>
    <row r="197" spans="1:6">
      <c r="A197" s="480"/>
      <c r="C197" s="444"/>
      <c r="D197" s="481"/>
      <c r="E197" s="482"/>
      <c r="F197" s="455"/>
    </row>
    <row r="198" spans="1:6">
      <c r="A198" s="480"/>
      <c r="C198" s="444"/>
      <c r="D198" s="481"/>
      <c r="E198" s="482"/>
      <c r="F198" s="455"/>
    </row>
    <row r="199" spans="1:6">
      <c r="A199" s="480"/>
      <c r="C199" s="444"/>
      <c r="D199" s="481"/>
      <c r="E199" s="482"/>
      <c r="F199" s="455"/>
    </row>
    <row r="200" spans="1:6">
      <c r="A200" s="480"/>
      <c r="C200" s="444"/>
      <c r="D200" s="481"/>
      <c r="E200" s="482"/>
      <c r="F200" s="455"/>
    </row>
    <row r="201" spans="1:6">
      <c r="A201" s="480"/>
      <c r="C201" s="444"/>
      <c r="D201" s="481"/>
      <c r="E201" s="482"/>
      <c r="F201" s="455"/>
    </row>
    <row r="202" spans="1:6">
      <c r="A202" s="480"/>
      <c r="C202" s="444"/>
      <c r="D202" s="481"/>
      <c r="E202" s="482"/>
      <c r="F202" s="455"/>
    </row>
    <row r="203" spans="1:6">
      <c r="A203" s="480"/>
      <c r="C203" s="444"/>
      <c r="D203" s="481"/>
      <c r="E203" s="482"/>
      <c r="F203" s="455"/>
    </row>
    <row r="204" spans="1:6">
      <c r="A204" s="480"/>
      <c r="C204" s="444"/>
      <c r="D204" s="481"/>
      <c r="E204" s="482"/>
      <c r="F204" s="455"/>
    </row>
    <row r="205" spans="1:6">
      <c r="A205" s="480"/>
      <c r="C205" s="444"/>
      <c r="D205" s="481"/>
      <c r="E205" s="482"/>
      <c r="F205" s="455"/>
    </row>
    <row r="206" spans="1:6">
      <c r="A206" s="480"/>
      <c r="C206" s="444"/>
      <c r="D206" s="481"/>
      <c r="E206" s="482"/>
      <c r="F206" s="455"/>
    </row>
    <row r="207" spans="1:6">
      <c r="A207" s="480"/>
      <c r="C207" s="444"/>
      <c r="D207" s="481"/>
      <c r="E207" s="482"/>
      <c r="F207" s="455"/>
    </row>
    <row r="208" spans="1:6">
      <c r="A208" s="480"/>
      <c r="C208" s="444"/>
      <c r="D208" s="481"/>
      <c r="E208" s="482"/>
      <c r="F208" s="455"/>
    </row>
    <row r="209" spans="1:6">
      <c r="A209" s="480"/>
      <c r="C209" s="444"/>
      <c r="D209" s="481"/>
      <c r="E209" s="482"/>
      <c r="F209" s="455"/>
    </row>
    <row r="210" spans="1:6">
      <c r="A210" s="480"/>
      <c r="C210" s="444"/>
      <c r="D210" s="481"/>
      <c r="E210" s="482"/>
      <c r="F210" s="455"/>
    </row>
    <row r="211" spans="1:6">
      <c r="A211" s="480"/>
      <c r="C211" s="444"/>
      <c r="D211" s="481"/>
      <c r="E211" s="482"/>
      <c r="F211" s="455"/>
    </row>
    <row r="212" spans="1:6">
      <c r="A212" s="480"/>
      <c r="C212" s="444"/>
      <c r="D212" s="481"/>
      <c r="E212" s="482"/>
      <c r="F212" s="455"/>
    </row>
    <row r="213" spans="1:6">
      <c r="A213" s="480"/>
      <c r="C213" s="444"/>
      <c r="D213" s="481"/>
      <c r="E213" s="482"/>
      <c r="F213" s="455"/>
    </row>
    <row r="214" spans="1:6">
      <c r="A214" s="480"/>
      <c r="C214" s="444"/>
      <c r="D214" s="481"/>
      <c r="E214" s="482"/>
      <c r="F214" s="455"/>
    </row>
    <row r="215" spans="1:6">
      <c r="A215" s="480"/>
      <c r="C215" s="444"/>
      <c r="D215" s="481"/>
      <c r="E215" s="482"/>
      <c r="F215" s="455"/>
    </row>
    <row r="216" spans="1:6">
      <c r="A216" s="480"/>
      <c r="C216" s="444"/>
      <c r="D216" s="481"/>
      <c r="E216" s="482"/>
      <c r="F216" s="455"/>
    </row>
    <row r="217" spans="1:6">
      <c r="A217" s="480"/>
      <c r="C217" s="444"/>
      <c r="D217" s="481"/>
      <c r="E217" s="482"/>
      <c r="F217" s="455"/>
    </row>
    <row r="218" spans="1:6">
      <c r="A218" s="480"/>
      <c r="C218" s="444"/>
      <c r="D218" s="481"/>
      <c r="E218" s="482"/>
      <c r="F218" s="455"/>
    </row>
    <row r="219" spans="1:6">
      <c r="A219" s="480"/>
      <c r="C219" s="444"/>
      <c r="D219" s="481"/>
      <c r="E219" s="482"/>
      <c r="F219" s="455"/>
    </row>
    <row r="220" spans="1:6">
      <c r="A220" s="480"/>
      <c r="C220" s="444"/>
      <c r="D220" s="481"/>
      <c r="E220" s="482"/>
      <c r="F220" s="455"/>
    </row>
    <row r="221" spans="1:6">
      <c r="A221" s="480"/>
      <c r="C221" s="444"/>
      <c r="D221" s="481"/>
      <c r="E221" s="482"/>
      <c r="F221" s="455"/>
    </row>
    <row r="222" spans="1:6">
      <c r="A222" s="480"/>
      <c r="C222" s="444"/>
      <c r="D222" s="481"/>
      <c r="E222" s="482"/>
      <c r="F222" s="455"/>
    </row>
    <row r="223" spans="1:6">
      <c r="A223" s="480"/>
      <c r="C223" s="444"/>
      <c r="D223" s="481"/>
      <c r="E223" s="482"/>
      <c r="F223" s="455"/>
    </row>
    <row r="224" spans="1:6">
      <c r="A224" s="480"/>
      <c r="C224" s="444"/>
      <c r="D224" s="481"/>
      <c r="E224" s="482"/>
      <c r="F224" s="455"/>
    </row>
    <row r="225" spans="1:6">
      <c r="A225" s="480"/>
      <c r="C225" s="444"/>
      <c r="D225" s="481"/>
      <c r="E225" s="482"/>
      <c r="F225" s="455"/>
    </row>
    <row r="226" spans="1:6">
      <c r="A226" s="480"/>
      <c r="C226" s="444"/>
      <c r="D226" s="481"/>
      <c r="E226" s="482"/>
      <c r="F226" s="455"/>
    </row>
    <row r="227" spans="1:6">
      <c r="A227" s="480"/>
      <c r="C227" s="444"/>
      <c r="D227" s="481"/>
      <c r="E227" s="482"/>
      <c r="F227" s="455"/>
    </row>
    <row r="228" spans="1:6">
      <c r="A228" s="480"/>
      <c r="C228" s="444"/>
      <c r="D228" s="481"/>
      <c r="E228" s="482"/>
      <c r="F228" s="455"/>
    </row>
    <row r="229" spans="1:6">
      <c r="A229" s="480"/>
      <c r="C229" s="444"/>
      <c r="D229" s="481"/>
      <c r="E229" s="482"/>
      <c r="F229" s="455"/>
    </row>
    <row r="230" spans="1:6">
      <c r="A230" s="480"/>
      <c r="C230" s="444"/>
      <c r="D230" s="481"/>
      <c r="E230" s="482"/>
      <c r="F230" s="455"/>
    </row>
    <row r="231" spans="1:6">
      <c r="A231" s="480"/>
      <c r="C231" s="444"/>
      <c r="D231" s="481"/>
      <c r="E231" s="482"/>
      <c r="F231" s="455"/>
    </row>
    <row r="232" spans="1:6">
      <c r="A232" s="480"/>
      <c r="C232" s="444"/>
      <c r="D232" s="481"/>
      <c r="E232" s="482"/>
      <c r="F232" s="455"/>
    </row>
    <row r="233" spans="1:6">
      <c r="A233" s="480"/>
      <c r="C233" s="444"/>
      <c r="D233" s="481"/>
      <c r="E233" s="482"/>
      <c r="F233" s="455"/>
    </row>
    <row r="234" spans="1:6">
      <c r="A234" s="480"/>
      <c r="C234" s="444"/>
      <c r="D234" s="481"/>
      <c r="E234" s="482"/>
      <c r="F234" s="455"/>
    </row>
    <row r="235" spans="1:6">
      <c r="A235" s="480"/>
      <c r="C235" s="444"/>
      <c r="D235" s="481"/>
      <c r="E235" s="482"/>
      <c r="F235" s="455"/>
    </row>
    <row r="236" spans="1:6">
      <c r="A236" s="480"/>
      <c r="C236" s="444"/>
      <c r="D236" s="481"/>
      <c r="E236" s="482"/>
      <c r="F236" s="455"/>
    </row>
    <row r="237" spans="1:6">
      <c r="A237" s="480"/>
      <c r="C237" s="444"/>
      <c r="D237" s="481"/>
      <c r="E237" s="482"/>
      <c r="F237" s="455"/>
    </row>
    <row r="238" spans="1:6">
      <c r="A238" s="480"/>
      <c r="C238" s="444"/>
      <c r="D238" s="481"/>
      <c r="E238" s="482"/>
      <c r="F238" s="455"/>
    </row>
    <row r="239" spans="1:6">
      <c r="A239" s="480"/>
      <c r="C239" s="444"/>
      <c r="D239" s="481"/>
      <c r="E239" s="482"/>
      <c r="F239" s="455"/>
    </row>
    <row r="240" spans="1:6">
      <c r="A240" s="480"/>
      <c r="C240" s="444"/>
      <c r="D240" s="481"/>
      <c r="E240" s="482"/>
      <c r="F240" s="455"/>
    </row>
    <row r="241" spans="1:6">
      <c r="A241" s="480"/>
      <c r="C241" s="444"/>
      <c r="D241" s="481"/>
      <c r="E241" s="482"/>
      <c r="F241" s="455"/>
    </row>
    <row r="242" spans="1:6">
      <c r="A242" s="480"/>
      <c r="C242" s="444"/>
      <c r="D242" s="481"/>
      <c r="E242" s="482"/>
      <c r="F242" s="455"/>
    </row>
    <row r="243" spans="1:6">
      <c r="A243" s="480"/>
      <c r="C243" s="444"/>
      <c r="D243" s="481"/>
      <c r="E243" s="482"/>
      <c r="F243" s="455"/>
    </row>
    <row r="244" spans="1:6">
      <c r="A244" s="480"/>
      <c r="C244" s="444"/>
      <c r="D244" s="481"/>
      <c r="E244" s="482"/>
      <c r="F244" s="455"/>
    </row>
    <row r="245" spans="1:6">
      <c r="A245" s="480"/>
      <c r="C245" s="444"/>
      <c r="D245" s="481"/>
      <c r="E245" s="482"/>
      <c r="F245" s="455"/>
    </row>
    <row r="246" spans="1:6">
      <c r="A246" s="480"/>
      <c r="C246" s="444"/>
      <c r="D246" s="481"/>
      <c r="E246" s="482"/>
      <c r="F246" s="455"/>
    </row>
    <row r="247" spans="1:6">
      <c r="A247" s="480"/>
      <c r="C247" s="444"/>
      <c r="D247" s="481"/>
      <c r="E247" s="482"/>
      <c r="F247" s="455"/>
    </row>
    <row r="248" spans="1:6">
      <c r="A248" s="480"/>
      <c r="C248" s="444"/>
      <c r="D248" s="481"/>
      <c r="E248" s="482"/>
      <c r="F248" s="455"/>
    </row>
    <row r="249" spans="1:6">
      <c r="A249" s="480"/>
      <c r="C249" s="444"/>
      <c r="D249" s="481"/>
      <c r="E249" s="482"/>
      <c r="F249" s="455"/>
    </row>
    <row r="250" spans="1:6">
      <c r="A250" s="480"/>
      <c r="C250" s="444"/>
      <c r="D250" s="481"/>
      <c r="E250" s="482"/>
      <c r="F250" s="455"/>
    </row>
    <row r="251" spans="1:6">
      <c r="A251" s="480"/>
      <c r="C251" s="444"/>
      <c r="D251" s="481"/>
      <c r="E251" s="482"/>
      <c r="F251" s="455"/>
    </row>
    <row r="252" spans="1:6">
      <c r="A252" s="480"/>
      <c r="C252" s="444"/>
      <c r="D252" s="481"/>
      <c r="E252" s="482"/>
      <c r="F252" s="455"/>
    </row>
    <row r="253" spans="1:6">
      <c r="A253" s="480"/>
      <c r="C253" s="444"/>
      <c r="D253" s="481"/>
      <c r="E253" s="482"/>
      <c r="F253" s="455"/>
    </row>
    <row r="254" spans="1:6">
      <c r="A254" s="480"/>
      <c r="C254" s="444"/>
      <c r="D254" s="481"/>
      <c r="E254" s="482"/>
      <c r="F254" s="455"/>
    </row>
    <row r="255" spans="1:6">
      <c r="A255" s="480"/>
      <c r="C255" s="444"/>
      <c r="D255" s="481"/>
      <c r="E255" s="482"/>
      <c r="F255" s="455"/>
    </row>
    <row r="256" spans="1:6">
      <c r="A256" s="480"/>
      <c r="C256" s="444"/>
      <c r="D256" s="481"/>
      <c r="E256" s="482"/>
      <c r="F256" s="455"/>
    </row>
    <row r="257" spans="1:6">
      <c r="A257" s="480"/>
      <c r="C257" s="444"/>
      <c r="D257" s="481"/>
      <c r="E257" s="482"/>
      <c r="F257" s="455"/>
    </row>
    <row r="258" spans="1:6">
      <c r="A258" s="480"/>
      <c r="C258" s="444"/>
      <c r="D258" s="481"/>
      <c r="E258" s="482"/>
      <c r="F258" s="455"/>
    </row>
    <row r="259" spans="1:6">
      <c r="A259" s="480"/>
      <c r="C259" s="444"/>
      <c r="D259" s="481"/>
      <c r="E259" s="482"/>
      <c r="F259" s="455"/>
    </row>
    <row r="260" spans="1:6">
      <c r="A260" s="480"/>
      <c r="C260" s="444"/>
      <c r="D260" s="481"/>
      <c r="E260" s="482"/>
      <c r="F260" s="455"/>
    </row>
    <row r="261" spans="1:6">
      <c r="A261" s="480"/>
      <c r="C261" s="444"/>
      <c r="D261" s="481"/>
      <c r="E261" s="482"/>
      <c r="F261" s="455"/>
    </row>
    <row r="262" spans="1:6">
      <c r="A262" s="480"/>
      <c r="C262" s="444"/>
      <c r="D262" s="481"/>
      <c r="E262" s="482"/>
      <c r="F262" s="455"/>
    </row>
    <row r="263" spans="1:6">
      <c r="A263" s="480"/>
      <c r="C263" s="444"/>
      <c r="D263" s="481"/>
      <c r="E263" s="482"/>
      <c r="F263" s="455"/>
    </row>
    <row r="264" spans="1:6">
      <c r="A264" s="480"/>
      <c r="C264" s="444"/>
      <c r="D264" s="481"/>
      <c r="E264" s="482"/>
      <c r="F264" s="455"/>
    </row>
    <row r="265" spans="1:6">
      <c r="A265" s="480"/>
      <c r="C265" s="444"/>
      <c r="D265" s="481"/>
      <c r="E265" s="482"/>
      <c r="F265" s="455"/>
    </row>
    <row r="266" spans="1:6">
      <c r="A266" s="480"/>
      <c r="C266" s="444"/>
      <c r="D266" s="481"/>
      <c r="E266" s="482"/>
      <c r="F266" s="455"/>
    </row>
    <row r="267" spans="1:6">
      <c r="A267" s="480"/>
      <c r="C267" s="444"/>
      <c r="D267" s="481"/>
      <c r="E267" s="482"/>
      <c r="F267" s="455"/>
    </row>
    <row r="268" spans="1:6">
      <c r="A268" s="480"/>
      <c r="C268" s="444"/>
      <c r="D268" s="481"/>
      <c r="E268" s="482"/>
      <c r="F268" s="455"/>
    </row>
    <row r="269" spans="1:6">
      <c r="A269" s="480"/>
      <c r="C269" s="444"/>
      <c r="D269" s="481"/>
      <c r="E269" s="482"/>
      <c r="F269" s="455"/>
    </row>
    <row r="270" spans="1:6">
      <c r="A270" s="480"/>
      <c r="C270" s="444"/>
      <c r="D270" s="481"/>
      <c r="E270" s="482"/>
      <c r="F270" s="455"/>
    </row>
    <row r="271" spans="1:6">
      <c r="A271" s="480"/>
      <c r="C271" s="444"/>
      <c r="D271" s="481"/>
      <c r="E271" s="482"/>
      <c r="F271" s="455"/>
    </row>
    <row r="272" spans="1:6">
      <c r="A272" s="480"/>
      <c r="C272" s="444"/>
      <c r="D272" s="481"/>
      <c r="E272" s="482"/>
      <c r="F272" s="455"/>
    </row>
    <row r="273" spans="1:6">
      <c r="A273" s="480"/>
      <c r="C273" s="444"/>
      <c r="D273" s="481"/>
      <c r="E273" s="482"/>
      <c r="F273" s="455"/>
    </row>
    <row r="274" spans="1:6">
      <c r="A274" s="480"/>
      <c r="C274" s="444"/>
      <c r="D274" s="481"/>
      <c r="E274" s="482"/>
      <c r="F274" s="455"/>
    </row>
    <row r="275" spans="1:6">
      <c r="A275" s="480"/>
      <c r="C275" s="444"/>
      <c r="D275" s="481"/>
      <c r="E275" s="482"/>
      <c r="F275" s="455"/>
    </row>
    <row r="276" spans="1:6">
      <c r="A276" s="480"/>
      <c r="C276" s="444"/>
      <c r="D276" s="481"/>
      <c r="E276" s="482"/>
      <c r="F276" s="455"/>
    </row>
    <row r="277" spans="1:6">
      <c r="A277" s="480"/>
      <c r="C277" s="444"/>
      <c r="D277" s="481"/>
      <c r="E277" s="482"/>
      <c r="F277" s="455"/>
    </row>
    <row r="278" spans="1:6">
      <c r="A278" s="480"/>
      <c r="C278" s="444"/>
      <c r="D278" s="481"/>
      <c r="E278" s="482"/>
      <c r="F278" s="455"/>
    </row>
    <row r="279" spans="1:6">
      <c r="A279" s="480"/>
      <c r="C279" s="444"/>
      <c r="D279" s="481"/>
      <c r="E279" s="482"/>
      <c r="F279" s="455"/>
    </row>
    <row r="280" spans="1:6">
      <c r="A280" s="480"/>
      <c r="C280" s="444"/>
      <c r="D280" s="481"/>
      <c r="E280" s="482"/>
      <c r="F280" s="455"/>
    </row>
    <row r="281" spans="1:6">
      <c r="A281" s="480"/>
      <c r="C281" s="444"/>
      <c r="D281" s="481"/>
      <c r="E281" s="482"/>
      <c r="F281" s="455"/>
    </row>
    <row r="282" spans="1:6">
      <c r="A282" s="480"/>
      <c r="C282" s="444"/>
      <c r="D282" s="481"/>
      <c r="E282" s="482"/>
      <c r="F282" s="455"/>
    </row>
    <row r="283" spans="1:6">
      <c r="A283" s="480"/>
      <c r="C283" s="444"/>
      <c r="D283" s="481"/>
      <c r="E283" s="482"/>
      <c r="F283" s="455"/>
    </row>
    <row r="284" spans="1:6">
      <c r="A284" s="480"/>
      <c r="C284" s="444"/>
      <c r="D284" s="481"/>
      <c r="E284" s="482"/>
      <c r="F284" s="455"/>
    </row>
    <row r="285" spans="1:6">
      <c r="A285" s="480"/>
      <c r="C285" s="444"/>
      <c r="D285" s="481"/>
      <c r="E285" s="482"/>
      <c r="F285" s="455"/>
    </row>
    <row r="286" spans="1:6">
      <c r="A286" s="480"/>
      <c r="C286" s="444"/>
      <c r="D286" s="481"/>
      <c r="E286" s="482"/>
      <c r="F286" s="455"/>
    </row>
    <row r="287" spans="1:6">
      <c r="A287" s="480"/>
      <c r="C287" s="444"/>
      <c r="D287" s="481"/>
      <c r="E287" s="482"/>
      <c r="F287" s="455"/>
    </row>
    <row r="288" spans="1:6">
      <c r="A288" s="480"/>
      <c r="C288" s="444"/>
      <c r="D288" s="481"/>
      <c r="E288" s="482"/>
      <c r="F288" s="455"/>
    </row>
    <row r="289" spans="1:6">
      <c r="A289" s="480"/>
      <c r="C289" s="444"/>
      <c r="D289" s="481"/>
      <c r="E289" s="482"/>
      <c r="F289" s="455"/>
    </row>
    <row r="290" spans="1:6">
      <c r="A290" s="480"/>
      <c r="C290" s="444"/>
      <c r="D290" s="481"/>
      <c r="E290" s="482"/>
      <c r="F290" s="455"/>
    </row>
    <row r="291" spans="1:6">
      <c r="A291" s="480"/>
      <c r="C291" s="444"/>
      <c r="D291" s="481"/>
      <c r="E291" s="482"/>
      <c r="F291" s="455"/>
    </row>
    <row r="292" spans="1:6">
      <c r="A292" s="480"/>
      <c r="C292" s="444"/>
      <c r="D292" s="481"/>
      <c r="E292" s="482"/>
      <c r="F292" s="455"/>
    </row>
    <row r="293" spans="1:6">
      <c r="A293" s="480"/>
      <c r="C293" s="444"/>
      <c r="D293" s="481"/>
      <c r="E293" s="482"/>
      <c r="F293" s="455"/>
    </row>
    <row r="294" spans="1:6">
      <c r="A294" s="480"/>
      <c r="C294" s="444"/>
      <c r="D294" s="481"/>
      <c r="E294" s="482"/>
      <c r="F294" s="455"/>
    </row>
    <row r="295" spans="1:6">
      <c r="A295" s="480"/>
      <c r="C295" s="444"/>
      <c r="D295" s="481"/>
      <c r="E295" s="482"/>
      <c r="F295" s="455"/>
    </row>
    <row r="296" spans="1:6">
      <c r="A296" s="480"/>
      <c r="C296" s="444"/>
      <c r="D296" s="481"/>
      <c r="E296" s="482"/>
      <c r="F296" s="455"/>
    </row>
    <row r="297" spans="1:6">
      <c r="A297" s="480"/>
      <c r="C297" s="444"/>
      <c r="D297" s="481"/>
      <c r="E297" s="482"/>
      <c r="F297" s="455"/>
    </row>
    <row r="298" spans="1:6">
      <c r="A298" s="480"/>
      <c r="C298" s="444"/>
      <c r="D298" s="481"/>
      <c r="E298" s="482"/>
      <c r="F298" s="455"/>
    </row>
    <row r="299" spans="1:6">
      <c r="A299" s="480"/>
      <c r="C299" s="444"/>
      <c r="D299" s="481"/>
      <c r="E299" s="482"/>
      <c r="F299" s="455"/>
    </row>
    <row r="300" spans="1:6">
      <c r="A300" s="480"/>
      <c r="C300" s="444"/>
      <c r="D300" s="481"/>
      <c r="E300" s="482"/>
      <c r="F300" s="455"/>
    </row>
    <row r="301" spans="1:6">
      <c r="A301" s="480"/>
      <c r="C301" s="444"/>
      <c r="D301" s="481"/>
      <c r="E301" s="482"/>
      <c r="F301" s="455"/>
    </row>
    <row r="302" spans="1:6">
      <c r="A302" s="480"/>
      <c r="C302" s="444"/>
      <c r="D302" s="481"/>
      <c r="E302" s="482"/>
      <c r="F302" s="455"/>
    </row>
    <row r="303" spans="1:6">
      <c r="A303" s="480"/>
      <c r="C303" s="444"/>
      <c r="D303" s="481"/>
      <c r="E303" s="482"/>
      <c r="F303" s="455"/>
    </row>
    <row r="304" spans="1:6">
      <c r="A304" s="480"/>
      <c r="C304" s="444"/>
      <c r="D304" s="481"/>
      <c r="E304" s="482"/>
      <c r="F304" s="455"/>
    </row>
    <row r="305" spans="1:6">
      <c r="A305" s="480"/>
      <c r="C305" s="444"/>
      <c r="D305" s="481"/>
      <c r="E305" s="482"/>
      <c r="F305" s="455"/>
    </row>
    <row r="306" spans="1:6">
      <c r="A306" s="480"/>
      <c r="C306" s="444"/>
      <c r="D306" s="481"/>
      <c r="E306" s="482"/>
      <c r="F306" s="455"/>
    </row>
    <row r="307" spans="1:6">
      <c r="A307" s="480"/>
      <c r="C307" s="444"/>
      <c r="D307" s="481"/>
      <c r="E307" s="482"/>
      <c r="F307" s="455"/>
    </row>
    <row r="308" spans="1:6">
      <c r="A308" s="480"/>
      <c r="C308" s="444"/>
      <c r="D308" s="481"/>
      <c r="E308" s="482"/>
      <c r="F308" s="455"/>
    </row>
    <row r="309" spans="1:6">
      <c r="A309" s="480"/>
      <c r="C309" s="444"/>
      <c r="D309" s="481"/>
      <c r="E309" s="482"/>
      <c r="F309" s="455"/>
    </row>
    <row r="310" spans="1:6">
      <c r="A310" s="480"/>
      <c r="C310" s="444"/>
      <c r="D310" s="481"/>
      <c r="E310" s="482"/>
      <c r="F310" s="455"/>
    </row>
    <row r="311" spans="1:6">
      <c r="A311" s="480"/>
      <c r="C311" s="444"/>
      <c r="D311" s="481"/>
      <c r="E311" s="482"/>
      <c r="F311" s="455"/>
    </row>
    <row r="312" spans="1:6">
      <c r="A312" s="480"/>
      <c r="C312" s="444"/>
      <c r="D312" s="481"/>
      <c r="E312" s="482"/>
      <c r="F312" s="455"/>
    </row>
    <row r="313" spans="1:6">
      <c r="A313" s="480"/>
      <c r="C313" s="444"/>
      <c r="D313" s="481"/>
      <c r="E313" s="482"/>
      <c r="F313" s="455"/>
    </row>
    <row r="314" spans="1:6">
      <c r="A314" s="480"/>
      <c r="C314" s="444"/>
      <c r="D314" s="481"/>
      <c r="E314" s="482"/>
      <c r="F314" s="455"/>
    </row>
    <row r="315" spans="1:6">
      <c r="A315" s="480"/>
      <c r="C315" s="444"/>
      <c r="D315" s="481"/>
      <c r="E315" s="482"/>
      <c r="F315" s="455"/>
    </row>
    <row r="316" spans="1:6">
      <c r="A316" s="480"/>
      <c r="C316" s="444"/>
      <c r="D316" s="481"/>
      <c r="E316" s="482"/>
      <c r="F316" s="455"/>
    </row>
    <row r="317" spans="1:6">
      <c r="A317" s="480"/>
      <c r="C317" s="444"/>
      <c r="D317" s="481"/>
      <c r="E317" s="482"/>
      <c r="F317" s="455"/>
    </row>
    <row r="318" spans="1:6">
      <c r="A318" s="480"/>
      <c r="C318" s="444"/>
      <c r="D318" s="481"/>
      <c r="E318" s="482"/>
      <c r="F318" s="455"/>
    </row>
    <row r="319" spans="1:6">
      <c r="A319" s="480"/>
      <c r="C319" s="444"/>
      <c r="D319" s="481"/>
      <c r="E319" s="482"/>
      <c r="F319" s="455"/>
    </row>
    <row r="320" spans="1:6">
      <c r="A320" s="480"/>
      <c r="C320" s="444"/>
      <c r="D320" s="481"/>
      <c r="E320" s="482"/>
      <c r="F320" s="455"/>
    </row>
    <row r="321" spans="1:6">
      <c r="A321" s="480"/>
      <c r="C321" s="444"/>
      <c r="D321" s="481"/>
      <c r="E321" s="482"/>
      <c r="F321" s="455"/>
    </row>
    <row r="322" spans="1:6">
      <c r="A322" s="480"/>
      <c r="C322" s="444"/>
      <c r="D322" s="481"/>
      <c r="E322" s="482"/>
      <c r="F322" s="455"/>
    </row>
    <row r="323" spans="1:6">
      <c r="A323" s="480"/>
      <c r="C323" s="444"/>
      <c r="D323" s="481"/>
      <c r="E323" s="482"/>
      <c r="F323" s="455"/>
    </row>
    <row r="324" spans="1:6">
      <c r="A324" s="480"/>
      <c r="C324" s="444"/>
      <c r="D324" s="481"/>
      <c r="E324" s="482"/>
      <c r="F324" s="455"/>
    </row>
    <row r="325" spans="1:6">
      <c r="A325" s="480"/>
      <c r="C325" s="444"/>
      <c r="D325" s="481"/>
      <c r="E325" s="482"/>
      <c r="F325" s="455"/>
    </row>
    <row r="326" spans="1:6">
      <c r="A326" s="480"/>
      <c r="C326" s="444"/>
      <c r="D326" s="481"/>
      <c r="E326" s="482"/>
      <c r="F326" s="455"/>
    </row>
    <row r="327" spans="1:6">
      <c r="A327" s="480"/>
      <c r="C327" s="444"/>
      <c r="D327" s="481"/>
      <c r="E327" s="482"/>
      <c r="F327" s="455"/>
    </row>
    <row r="328" spans="1:6">
      <c r="A328" s="480"/>
      <c r="C328" s="444"/>
      <c r="D328" s="481"/>
      <c r="E328" s="482"/>
      <c r="F328" s="455"/>
    </row>
    <row r="329" spans="1:6">
      <c r="A329" s="480"/>
      <c r="C329" s="444"/>
      <c r="D329" s="481"/>
      <c r="E329" s="482"/>
      <c r="F329" s="455"/>
    </row>
    <row r="330" spans="1:6">
      <c r="A330" s="480"/>
      <c r="C330" s="444"/>
      <c r="D330" s="481"/>
      <c r="E330" s="482"/>
      <c r="F330" s="455"/>
    </row>
    <row r="331" spans="1:6">
      <c r="A331" s="480"/>
      <c r="C331" s="444"/>
      <c r="D331" s="481"/>
      <c r="E331" s="482"/>
      <c r="F331" s="455"/>
    </row>
    <row r="332" spans="1:6">
      <c r="A332" s="480"/>
      <c r="C332" s="444"/>
      <c r="D332" s="481"/>
      <c r="E332" s="482"/>
      <c r="F332" s="455"/>
    </row>
    <row r="333" spans="1:6">
      <c r="A333" s="480"/>
      <c r="C333" s="444"/>
      <c r="D333" s="481"/>
      <c r="E333" s="482"/>
      <c r="F333" s="455"/>
    </row>
    <row r="334" spans="1:6">
      <c r="A334" s="480"/>
      <c r="C334" s="444"/>
      <c r="D334" s="481"/>
      <c r="E334" s="482"/>
      <c r="F334" s="455"/>
    </row>
    <row r="335" spans="1:6">
      <c r="A335" s="480"/>
      <c r="C335" s="444"/>
      <c r="D335" s="481"/>
      <c r="E335" s="482"/>
      <c r="F335" s="455"/>
    </row>
    <row r="336" spans="1:6">
      <c r="A336" s="480"/>
      <c r="C336" s="444"/>
      <c r="D336" s="481"/>
      <c r="E336" s="482"/>
      <c r="F336" s="455"/>
    </row>
    <row r="337" spans="1:6">
      <c r="A337" s="480"/>
      <c r="C337" s="444"/>
      <c r="D337" s="481"/>
      <c r="E337" s="482"/>
      <c r="F337" s="455"/>
    </row>
    <row r="338" spans="1:6">
      <c r="A338" s="480"/>
      <c r="C338" s="444"/>
      <c r="D338" s="481"/>
      <c r="E338" s="482"/>
      <c r="F338" s="455"/>
    </row>
    <row r="339" spans="1:6">
      <c r="A339" s="480"/>
      <c r="C339" s="444"/>
      <c r="D339" s="481"/>
      <c r="E339" s="482"/>
      <c r="F339" s="455"/>
    </row>
    <row r="340" spans="1:6">
      <c r="A340" s="480"/>
      <c r="C340" s="444"/>
      <c r="D340" s="481"/>
      <c r="E340" s="482"/>
      <c r="F340" s="455"/>
    </row>
    <row r="341" spans="1:6">
      <c r="A341" s="480"/>
      <c r="C341" s="444"/>
      <c r="D341" s="481"/>
      <c r="E341" s="482"/>
      <c r="F341" s="455"/>
    </row>
    <row r="342" spans="1:6">
      <c r="A342" s="480"/>
      <c r="C342" s="444"/>
      <c r="D342" s="481"/>
      <c r="E342" s="482"/>
      <c r="F342" s="455"/>
    </row>
    <row r="343" spans="1:6">
      <c r="A343" s="480"/>
      <c r="C343" s="444"/>
      <c r="D343" s="481"/>
      <c r="E343" s="482"/>
      <c r="F343" s="455"/>
    </row>
    <row r="344" spans="1:6">
      <c r="A344" s="480"/>
      <c r="C344" s="444"/>
      <c r="D344" s="481"/>
      <c r="E344" s="482"/>
      <c r="F344" s="455"/>
    </row>
    <row r="345" spans="1:6">
      <c r="A345" s="480"/>
      <c r="C345" s="444"/>
      <c r="D345" s="481"/>
      <c r="E345" s="482"/>
      <c r="F345" s="455"/>
    </row>
    <row r="346" spans="1:6">
      <c r="A346" s="480"/>
      <c r="C346" s="444"/>
      <c r="D346" s="481"/>
      <c r="E346" s="482"/>
      <c r="F346" s="455"/>
    </row>
    <row r="347" spans="1:6">
      <c r="A347" s="480"/>
      <c r="C347" s="444"/>
      <c r="D347" s="481"/>
      <c r="E347" s="482"/>
      <c r="F347" s="455"/>
    </row>
    <row r="348" spans="1:6">
      <c r="A348" s="480"/>
      <c r="C348" s="444"/>
      <c r="D348" s="481"/>
      <c r="E348" s="482"/>
      <c r="F348" s="455"/>
    </row>
    <row r="349" spans="1:6">
      <c r="A349" s="480"/>
      <c r="C349" s="444"/>
      <c r="D349" s="481"/>
      <c r="E349" s="482"/>
      <c r="F349" s="455"/>
    </row>
    <row r="350" spans="1:6">
      <c r="A350" s="480"/>
      <c r="C350" s="444"/>
      <c r="D350" s="481"/>
      <c r="E350" s="482"/>
      <c r="F350" s="455"/>
    </row>
    <row r="351" spans="1:6">
      <c r="A351" s="480"/>
      <c r="C351" s="444"/>
      <c r="D351" s="481"/>
      <c r="E351" s="482"/>
      <c r="F351" s="455"/>
    </row>
    <row r="352" spans="1:6">
      <c r="A352" s="480"/>
      <c r="C352" s="444"/>
      <c r="D352" s="481"/>
      <c r="E352" s="482"/>
      <c r="F352" s="455"/>
    </row>
    <row r="353" spans="1:6">
      <c r="A353" s="480"/>
      <c r="C353" s="444"/>
      <c r="D353" s="481"/>
      <c r="E353" s="482"/>
      <c r="F353" s="455"/>
    </row>
    <row r="354" spans="1:6">
      <c r="A354" s="480"/>
      <c r="C354" s="444"/>
      <c r="D354" s="481"/>
      <c r="E354" s="482"/>
      <c r="F354" s="455"/>
    </row>
    <row r="355" spans="1:6">
      <c r="A355" s="480"/>
      <c r="C355" s="444"/>
      <c r="D355" s="481"/>
      <c r="E355" s="482"/>
      <c r="F355" s="455"/>
    </row>
    <row r="356" spans="1:6">
      <c r="A356" s="480"/>
      <c r="C356" s="444"/>
      <c r="D356" s="481"/>
      <c r="E356" s="482"/>
      <c r="F356" s="455"/>
    </row>
    <row r="357" spans="1:6">
      <c r="A357" s="480"/>
      <c r="C357" s="444"/>
      <c r="D357" s="481"/>
      <c r="E357" s="482"/>
      <c r="F357" s="455"/>
    </row>
    <row r="358" spans="1:6">
      <c r="A358" s="480"/>
      <c r="C358" s="444"/>
      <c r="D358" s="481"/>
      <c r="E358" s="482"/>
      <c r="F358" s="455"/>
    </row>
    <row r="359" spans="1:6">
      <c r="A359" s="480"/>
      <c r="C359" s="444"/>
      <c r="D359" s="481"/>
      <c r="E359" s="482"/>
      <c r="F359" s="455"/>
    </row>
    <row r="360" spans="1:6">
      <c r="A360" s="480"/>
      <c r="C360" s="444"/>
      <c r="D360" s="481"/>
      <c r="E360" s="482"/>
      <c r="F360" s="455"/>
    </row>
    <row r="361" spans="1:6">
      <c r="A361" s="480"/>
      <c r="C361" s="444"/>
      <c r="D361" s="481"/>
      <c r="E361" s="482"/>
      <c r="F361" s="455"/>
    </row>
    <row r="362" spans="1:6">
      <c r="A362" s="480"/>
      <c r="C362" s="444"/>
      <c r="D362" s="481"/>
      <c r="E362" s="482"/>
      <c r="F362" s="455"/>
    </row>
    <row r="363" spans="1:6">
      <c r="A363" s="480"/>
      <c r="C363" s="444"/>
      <c r="D363" s="481"/>
      <c r="E363" s="482"/>
      <c r="F363" s="455"/>
    </row>
    <row r="364" spans="1:6">
      <c r="A364" s="480"/>
      <c r="C364" s="444"/>
      <c r="D364" s="481"/>
      <c r="E364" s="482"/>
      <c r="F364" s="455"/>
    </row>
    <row r="365" spans="1:6">
      <c r="A365" s="480"/>
      <c r="C365" s="444"/>
      <c r="D365" s="481"/>
      <c r="E365" s="482"/>
      <c r="F365" s="455"/>
    </row>
    <row r="366" spans="1:6">
      <c r="A366" s="480"/>
      <c r="C366" s="444"/>
      <c r="D366" s="481"/>
      <c r="E366" s="482"/>
      <c r="F366" s="455"/>
    </row>
    <row r="367" spans="1:6">
      <c r="A367" s="480"/>
      <c r="C367" s="444"/>
      <c r="D367" s="481"/>
      <c r="E367" s="482"/>
      <c r="F367" s="455"/>
    </row>
    <row r="368" spans="1:6">
      <c r="A368" s="480"/>
      <c r="C368" s="444"/>
      <c r="D368" s="481"/>
      <c r="E368" s="482"/>
      <c r="F368" s="455"/>
    </row>
    <row r="369" spans="1:6">
      <c r="A369" s="480"/>
      <c r="C369" s="444"/>
      <c r="D369" s="481"/>
      <c r="E369" s="482"/>
      <c r="F369" s="455"/>
    </row>
    <row r="370" spans="1:6">
      <c r="A370" s="480"/>
      <c r="C370" s="444"/>
      <c r="D370" s="481"/>
      <c r="E370" s="482"/>
      <c r="F370" s="455"/>
    </row>
    <row r="371" spans="1:6">
      <c r="A371" s="480"/>
      <c r="C371" s="444"/>
      <c r="D371" s="481"/>
      <c r="E371" s="482"/>
      <c r="F371" s="455"/>
    </row>
    <row r="372" spans="1:6">
      <c r="A372" s="480"/>
      <c r="C372" s="444"/>
      <c r="D372" s="481"/>
      <c r="E372" s="482"/>
      <c r="F372" s="455"/>
    </row>
    <row r="373" spans="1:6">
      <c r="A373" s="480"/>
      <c r="C373" s="444"/>
      <c r="D373" s="481"/>
      <c r="E373" s="482"/>
      <c r="F373" s="455"/>
    </row>
    <row r="374" spans="1:6">
      <c r="A374" s="480"/>
      <c r="C374" s="444"/>
      <c r="D374" s="481"/>
      <c r="E374" s="482"/>
      <c r="F374" s="455"/>
    </row>
    <row r="375" spans="1:6">
      <c r="A375" s="480"/>
      <c r="C375" s="444"/>
      <c r="D375" s="481"/>
      <c r="E375" s="482"/>
      <c r="F375" s="455"/>
    </row>
    <row r="376" spans="1:6">
      <c r="A376" s="480"/>
      <c r="C376" s="444"/>
      <c r="D376" s="481"/>
      <c r="E376" s="482"/>
      <c r="F376" s="455"/>
    </row>
    <row r="377" spans="1:6">
      <c r="A377" s="480"/>
      <c r="C377" s="444"/>
      <c r="D377" s="481"/>
      <c r="E377" s="482"/>
      <c r="F377" s="455"/>
    </row>
    <row r="378" spans="1:6">
      <c r="A378" s="480"/>
      <c r="C378" s="444"/>
      <c r="D378" s="481"/>
      <c r="E378" s="482"/>
      <c r="F378" s="455"/>
    </row>
    <row r="379" spans="1:6">
      <c r="A379" s="480"/>
      <c r="C379" s="444"/>
      <c r="D379" s="481"/>
      <c r="E379" s="482"/>
      <c r="F379" s="455"/>
    </row>
    <row r="380" spans="1:6">
      <c r="A380" s="480"/>
      <c r="C380" s="444"/>
      <c r="D380" s="481"/>
      <c r="E380" s="482"/>
    </row>
    <row r="381" spans="1:6">
      <c r="D381" s="481"/>
      <c r="E381" s="482"/>
    </row>
    <row r="382" spans="1:6">
      <c r="D382" s="481"/>
      <c r="E382" s="482"/>
    </row>
    <row r="383" spans="1:6">
      <c r="D383" s="481"/>
      <c r="E383" s="482"/>
    </row>
  </sheetData>
  <mergeCells count="8">
    <mergeCell ref="A18:C18"/>
    <mergeCell ref="D18:E18"/>
    <mergeCell ref="A14:C14"/>
    <mergeCell ref="D14:E14"/>
    <mergeCell ref="A15:C15"/>
    <mergeCell ref="D15:E15"/>
    <mergeCell ref="A16:C16"/>
    <mergeCell ref="D16:E16"/>
  </mergeCells>
  <pageMargins left="0.86614173228346458" right="0.47244094488188981" top="0.78740157480314965" bottom="0.88" header="0.39370078740157483" footer="0.39370078740157483"/>
  <pageSetup paperSize="9" orientation="portrait" horizontalDpi="360" verticalDpi="300" r:id="rId1"/>
  <headerFooter alignWithMargins="0">
    <oddFooter>&amp;R&amp;"Tahoma,Obyčejné"&amp;7Strana &amp;P</oddFooter>
  </headerFooter>
</worksheet>
</file>

<file path=xl/worksheets/sheet7.xml><?xml version="1.0" encoding="utf-8"?>
<worksheet xmlns="http://schemas.openxmlformats.org/spreadsheetml/2006/main" xmlns:r="http://schemas.openxmlformats.org/officeDocument/2006/relationships">
  <sheetPr>
    <outlinePr summaryBelow="0" summaryRight="0"/>
    <pageSetUpPr fitToPage="1"/>
  </sheetPr>
  <dimension ref="B2:Q68"/>
  <sheetViews>
    <sheetView view="pageBreakPreview" zoomScaleNormal="100" zoomScaleSheetLayoutView="100" workbookViewId="0">
      <selection activeCell="G13" sqref="G13"/>
    </sheetView>
  </sheetViews>
  <sheetFormatPr defaultRowHeight="12.75" outlineLevelRow="3"/>
  <cols>
    <col min="1" max="1" width="4" style="162" customWidth="1"/>
    <col min="2" max="2" width="5.42578125" style="162" customWidth="1"/>
    <col min="3" max="3" width="84.85546875" style="163" customWidth="1"/>
    <col min="4" max="4" width="10.5703125" style="232" customWidth="1"/>
    <col min="5" max="6" width="10.5703125" style="165" customWidth="1"/>
    <col min="7" max="7" width="15" style="162" bestFit="1" customWidth="1"/>
    <col min="8" max="8" width="4.42578125" style="162" customWidth="1"/>
    <col min="9" max="9" width="13.140625" style="166" customWidth="1"/>
    <col min="10" max="10" width="24.7109375" style="166" customWidth="1"/>
    <col min="11" max="11" width="16.85546875" style="166" customWidth="1"/>
    <col min="12" max="12" width="9.140625" style="167"/>
    <col min="13" max="13" width="9.140625" style="168"/>
    <col min="14" max="14" width="14.140625" style="162" customWidth="1"/>
    <col min="15" max="15" width="9.140625" style="162" customWidth="1"/>
    <col min="16" max="16" width="9.140625" style="162"/>
    <col min="17" max="18" width="12" style="162" bestFit="1" customWidth="1"/>
    <col min="19" max="257" width="9.140625" style="162"/>
    <col min="258" max="258" width="4" style="162" customWidth="1"/>
    <col min="259" max="259" width="5.42578125" style="162" customWidth="1"/>
    <col min="260" max="260" width="84.85546875" style="162" customWidth="1"/>
    <col min="261" max="262" width="10.5703125" style="162" customWidth="1"/>
    <col min="263" max="263" width="15" style="162" bestFit="1" customWidth="1"/>
    <col min="264" max="264" width="4.42578125" style="162" customWidth="1"/>
    <col min="265" max="265" width="13.140625" style="162" customWidth="1"/>
    <col min="266" max="266" width="24.7109375" style="162" customWidth="1"/>
    <col min="267" max="267" width="16.85546875" style="162" customWidth="1"/>
    <col min="268" max="269" width="9.140625" style="162"/>
    <col min="270" max="270" width="14.140625" style="162" customWidth="1"/>
    <col min="271" max="271" width="9.140625" style="162" customWidth="1"/>
    <col min="272" max="272" width="9.140625" style="162"/>
    <col min="273" max="274" width="12" style="162" bestFit="1" customWidth="1"/>
    <col min="275" max="513" width="9.140625" style="162"/>
    <col min="514" max="514" width="4" style="162" customWidth="1"/>
    <col min="515" max="515" width="5.42578125" style="162" customWidth="1"/>
    <col min="516" max="516" width="84.85546875" style="162" customWidth="1"/>
    <col min="517" max="518" width="10.5703125" style="162" customWidth="1"/>
    <col min="519" max="519" width="15" style="162" bestFit="1" customWidth="1"/>
    <col min="520" max="520" width="4.42578125" style="162" customWidth="1"/>
    <col min="521" max="521" width="13.140625" style="162" customWidth="1"/>
    <col min="522" max="522" width="24.7109375" style="162" customWidth="1"/>
    <col min="523" max="523" width="16.85546875" style="162" customWidth="1"/>
    <col min="524" max="525" width="9.140625" style="162"/>
    <col min="526" max="526" width="14.140625" style="162" customWidth="1"/>
    <col min="527" max="527" width="9.140625" style="162" customWidth="1"/>
    <col min="528" max="528" width="9.140625" style="162"/>
    <col min="529" max="530" width="12" style="162" bestFit="1" customWidth="1"/>
    <col min="531" max="769" width="9.140625" style="162"/>
    <col min="770" max="770" width="4" style="162" customWidth="1"/>
    <col min="771" max="771" width="5.42578125" style="162" customWidth="1"/>
    <col min="772" max="772" width="84.85546875" style="162" customWidth="1"/>
    <col min="773" max="774" width="10.5703125" style="162" customWidth="1"/>
    <col min="775" max="775" width="15" style="162" bestFit="1" customWidth="1"/>
    <col min="776" max="776" width="4.42578125" style="162" customWidth="1"/>
    <col min="777" max="777" width="13.140625" style="162" customWidth="1"/>
    <col min="778" max="778" width="24.7109375" style="162" customWidth="1"/>
    <col min="779" max="779" width="16.85546875" style="162" customWidth="1"/>
    <col min="780" max="781" width="9.140625" style="162"/>
    <col min="782" max="782" width="14.140625" style="162" customWidth="1"/>
    <col min="783" max="783" width="9.140625" style="162" customWidth="1"/>
    <col min="784" max="784" width="9.140625" style="162"/>
    <col min="785" max="786" width="12" style="162" bestFit="1" customWidth="1"/>
    <col min="787" max="1025" width="9.140625" style="162"/>
    <col min="1026" max="1026" width="4" style="162" customWidth="1"/>
    <col min="1027" max="1027" width="5.42578125" style="162" customWidth="1"/>
    <col min="1028" max="1028" width="84.85546875" style="162" customWidth="1"/>
    <col min="1029" max="1030" width="10.5703125" style="162" customWidth="1"/>
    <col min="1031" max="1031" width="15" style="162" bestFit="1" customWidth="1"/>
    <col min="1032" max="1032" width="4.42578125" style="162" customWidth="1"/>
    <col min="1033" max="1033" width="13.140625" style="162" customWidth="1"/>
    <col min="1034" max="1034" width="24.7109375" style="162" customWidth="1"/>
    <col min="1035" max="1035" width="16.85546875" style="162" customWidth="1"/>
    <col min="1036" max="1037" width="9.140625" style="162"/>
    <col min="1038" max="1038" width="14.140625" style="162" customWidth="1"/>
    <col min="1039" max="1039" width="9.140625" style="162" customWidth="1"/>
    <col min="1040" max="1040" width="9.140625" style="162"/>
    <col min="1041" max="1042" width="12" style="162" bestFit="1" customWidth="1"/>
    <col min="1043" max="1281" width="9.140625" style="162"/>
    <col min="1282" max="1282" width="4" style="162" customWidth="1"/>
    <col min="1283" max="1283" width="5.42578125" style="162" customWidth="1"/>
    <col min="1284" max="1284" width="84.85546875" style="162" customWidth="1"/>
    <col min="1285" max="1286" width="10.5703125" style="162" customWidth="1"/>
    <col min="1287" max="1287" width="15" style="162" bestFit="1" customWidth="1"/>
    <col min="1288" max="1288" width="4.42578125" style="162" customWidth="1"/>
    <col min="1289" max="1289" width="13.140625" style="162" customWidth="1"/>
    <col min="1290" max="1290" width="24.7109375" style="162" customWidth="1"/>
    <col min="1291" max="1291" width="16.85546875" style="162" customWidth="1"/>
    <col min="1292" max="1293" width="9.140625" style="162"/>
    <col min="1294" max="1294" width="14.140625" style="162" customWidth="1"/>
    <col min="1295" max="1295" width="9.140625" style="162" customWidth="1"/>
    <col min="1296" max="1296" width="9.140625" style="162"/>
    <col min="1297" max="1298" width="12" style="162" bestFit="1" customWidth="1"/>
    <col min="1299" max="1537" width="9.140625" style="162"/>
    <col min="1538" max="1538" width="4" style="162" customWidth="1"/>
    <col min="1539" max="1539" width="5.42578125" style="162" customWidth="1"/>
    <col min="1540" max="1540" width="84.85546875" style="162" customWidth="1"/>
    <col min="1541" max="1542" width="10.5703125" style="162" customWidth="1"/>
    <col min="1543" max="1543" width="15" style="162" bestFit="1" customWidth="1"/>
    <col min="1544" max="1544" width="4.42578125" style="162" customWidth="1"/>
    <col min="1545" max="1545" width="13.140625" style="162" customWidth="1"/>
    <col min="1546" max="1546" width="24.7109375" style="162" customWidth="1"/>
    <col min="1547" max="1547" width="16.85546875" style="162" customWidth="1"/>
    <col min="1548" max="1549" width="9.140625" style="162"/>
    <col min="1550" max="1550" width="14.140625" style="162" customWidth="1"/>
    <col min="1551" max="1551" width="9.140625" style="162" customWidth="1"/>
    <col min="1552" max="1552" width="9.140625" style="162"/>
    <col min="1553" max="1554" width="12" style="162" bestFit="1" customWidth="1"/>
    <col min="1555" max="1793" width="9.140625" style="162"/>
    <col min="1794" max="1794" width="4" style="162" customWidth="1"/>
    <col min="1795" max="1795" width="5.42578125" style="162" customWidth="1"/>
    <col min="1796" max="1796" width="84.85546875" style="162" customWidth="1"/>
    <col min="1797" max="1798" width="10.5703125" style="162" customWidth="1"/>
    <col min="1799" max="1799" width="15" style="162" bestFit="1" customWidth="1"/>
    <col min="1800" max="1800" width="4.42578125" style="162" customWidth="1"/>
    <col min="1801" max="1801" width="13.140625" style="162" customWidth="1"/>
    <col min="1802" max="1802" width="24.7109375" style="162" customWidth="1"/>
    <col min="1803" max="1803" width="16.85546875" style="162" customWidth="1"/>
    <col min="1804" max="1805" width="9.140625" style="162"/>
    <col min="1806" max="1806" width="14.140625" style="162" customWidth="1"/>
    <col min="1807" max="1807" width="9.140625" style="162" customWidth="1"/>
    <col min="1808" max="1808" width="9.140625" style="162"/>
    <col min="1809" max="1810" width="12" style="162" bestFit="1" customWidth="1"/>
    <col min="1811" max="2049" width="9.140625" style="162"/>
    <col min="2050" max="2050" width="4" style="162" customWidth="1"/>
    <col min="2051" max="2051" width="5.42578125" style="162" customWidth="1"/>
    <col min="2052" max="2052" width="84.85546875" style="162" customWidth="1"/>
    <col min="2053" max="2054" width="10.5703125" style="162" customWidth="1"/>
    <col min="2055" max="2055" width="15" style="162" bestFit="1" customWidth="1"/>
    <col min="2056" max="2056" width="4.42578125" style="162" customWidth="1"/>
    <col min="2057" max="2057" width="13.140625" style="162" customWidth="1"/>
    <col min="2058" max="2058" width="24.7109375" style="162" customWidth="1"/>
    <col min="2059" max="2059" width="16.85546875" style="162" customWidth="1"/>
    <col min="2060" max="2061" width="9.140625" style="162"/>
    <col min="2062" max="2062" width="14.140625" style="162" customWidth="1"/>
    <col min="2063" max="2063" width="9.140625" style="162" customWidth="1"/>
    <col min="2064" max="2064" width="9.140625" style="162"/>
    <col min="2065" max="2066" width="12" style="162" bestFit="1" customWidth="1"/>
    <col min="2067" max="2305" width="9.140625" style="162"/>
    <col min="2306" max="2306" width="4" style="162" customWidth="1"/>
    <col min="2307" max="2307" width="5.42578125" style="162" customWidth="1"/>
    <col min="2308" max="2308" width="84.85546875" style="162" customWidth="1"/>
    <col min="2309" max="2310" width="10.5703125" style="162" customWidth="1"/>
    <col min="2311" max="2311" width="15" style="162" bestFit="1" customWidth="1"/>
    <col min="2312" max="2312" width="4.42578125" style="162" customWidth="1"/>
    <col min="2313" max="2313" width="13.140625" style="162" customWidth="1"/>
    <col min="2314" max="2314" width="24.7109375" style="162" customWidth="1"/>
    <col min="2315" max="2315" width="16.85546875" style="162" customWidth="1"/>
    <col min="2316" max="2317" width="9.140625" style="162"/>
    <col min="2318" max="2318" width="14.140625" style="162" customWidth="1"/>
    <col min="2319" max="2319" width="9.140625" style="162" customWidth="1"/>
    <col min="2320" max="2320" width="9.140625" style="162"/>
    <col min="2321" max="2322" width="12" style="162" bestFit="1" customWidth="1"/>
    <col min="2323" max="2561" width="9.140625" style="162"/>
    <col min="2562" max="2562" width="4" style="162" customWidth="1"/>
    <col min="2563" max="2563" width="5.42578125" style="162" customWidth="1"/>
    <col min="2564" max="2564" width="84.85546875" style="162" customWidth="1"/>
    <col min="2565" max="2566" width="10.5703125" style="162" customWidth="1"/>
    <col min="2567" max="2567" width="15" style="162" bestFit="1" customWidth="1"/>
    <col min="2568" max="2568" width="4.42578125" style="162" customWidth="1"/>
    <col min="2569" max="2569" width="13.140625" style="162" customWidth="1"/>
    <col min="2570" max="2570" width="24.7109375" style="162" customWidth="1"/>
    <col min="2571" max="2571" width="16.85546875" style="162" customWidth="1"/>
    <col min="2572" max="2573" width="9.140625" style="162"/>
    <col min="2574" max="2574" width="14.140625" style="162" customWidth="1"/>
    <col min="2575" max="2575" width="9.140625" style="162" customWidth="1"/>
    <col min="2576" max="2576" width="9.140625" style="162"/>
    <col min="2577" max="2578" width="12" style="162" bestFit="1" customWidth="1"/>
    <col min="2579" max="2817" width="9.140625" style="162"/>
    <col min="2818" max="2818" width="4" style="162" customWidth="1"/>
    <col min="2819" max="2819" width="5.42578125" style="162" customWidth="1"/>
    <col min="2820" max="2820" width="84.85546875" style="162" customWidth="1"/>
    <col min="2821" max="2822" width="10.5703125" style="162" customWidth="1"/>
    <col min="2823" max="2823" width="15" style="162" bestFit="1" customWidth="1"/>
    <col min="2824" max="2824" width="4.42578125" style="162" customWidth="1"/>
    <col min="2825" max="2825" width="13.140625" style="162" customWidth="1"/>
    <col min="2826" max="2826" width="24.7109375" style="162" customWidth="1"/>
    <col min="2827" max="2827" width="16.85546875" style="162" customWidth="1"/>
    <col min="2828" max="2829" width="9.140625" style="162"/>
    <col min="2830" max="2830" width="14.140625" style="162" customWidth="1"/>
    <col min="2831" max="2831" width="9.140625" style="162" customWidth="1"/>
    <col min="2832" max="2832" width="9.140625" style="162"/>
    <col min="2833" max="2834" width="12" style="162" bestFit="1" customWidth="1"/>
    <col min="2835" max="3073" width="9.140625" style="162"/>
    <col min="3074" max="3074" width="4" style="162" customWidth="1"/>
    <col min="3075" max="3075" width="5.42578125" style="162" customWidth="1"/>
    <col min="3076" max="3076" width="84.85546875" style="162" customWidth="1"/>
    <col min="3077" max="3078" width="10.5703125" style="162" customWidth="1"/>
    <col min="3079" max="3079" width="15" style="162" bestFit="1" customWidth="1"/>
    <col min="3080" max="3080" width="4.42578125" style="162" customWidth="1"/>
    <col min="3081" max="3081" width="13.140625" style="162" customWidth="1"/>
    <col min="3082" max="3082" width="24.7109375" style="162" customWidth="1"/>
    <col min="3083" max="3083" width="16.85546875" style="162" customWidth="1"/>
    <col min="3084" max="3085" width="9.140625" style="162"/>
    <col min="3086" max="3086" width="14.140625" style="162" customWidth="1"/>
    <col min="3087" max="3087" width="9.140625" style="162" customWidth="1"/>
    <col min="3088" max="3088" width="9.140625" style="162"/>
    <col min="3089" max="3090" width="12" style="162" bestFit="1" customWidth="1"/>
    <col min="3091" max="3329" width="9.140625" style="162"/>
    <col min="3330" max="3330" width="4" style="162" customWidth="1"/>
    <col min="3331" max="3331" width="5.42578125" style="162" customWidth="1"/>
    <col min="3332" max="3332" width="84.85546875" style="162" customWidth="1"/>
    <col min="3333" max="3334" width="10.5703125" style="162" customWidth="1"/>
    <col min="3335" max="3335" width="15" style="162" bestFit="1" customWidth="1"/>
    <col min="3336" max="3336" width="4.42578125" style="162" customWidth="1"/>
    <col min="3337" max="3337" width="13.140625" style="162" customWidth="1"/>
    <col min="3338" max="3338" width="24.7109375" style="162" customWidth="1"/>
    <col min="3339" max="3339" width="16.85546875" style="162" customWidth="1"/>
    <col min="3340" max="3341" width="9.140625" style="162"/>
    <col min="3342" max="3342" width="14.140625" style="162" customWidth="1"/>
    <col min="3343" max="3343" width="9.140625" style="162" customWidth="1"/>
    <col min="3344" max="3344" width="9.140625" style="162"/>
    <col min="3345" max="3346" width="12" style="162" bestFit="1" customWidth="1"/>
    <col min="3347" max="3585" width="9.140625" style="162"/>
    <col min="3586" max="3586" width="4" style="162" customWidth="1"/>
    <col min="3587" max="3587" width="5.42578125" style="162" customWidth="1"/>
    <col min="3588" max="3588" width="84.85546875" style="162" customWidth="1"/>
    <col min="3589" max="3590" width="10.5703125" style="162" customWidth="1"/>
    <col min="3591" max="3591" width="15" style="162" bestFit="1" customWidth="1"/>
    <col min="3592" max="3592" width="4.42578125" style="162" customWidth="1"/>
    <col min="3593" max="3593" width="13.140625" style="162" customWidth="1"/>
    <col min="3594" max="3594" width="24.7109375" style="162" customWidth="1"/>
    <col min="3595" max="3595" width="16.85546875" style="162" customWidth="1"/>
    <col min="3596" max="3597" width="9.140625" style="162"/>
    <col min="3598" max="3598" width="14.140625" style="162" customWidth="1"/>
    <col min="3599" max="3599" width="9.140625" style="162" customWidth="1"/>
    <col min="3600" max="3600" width="9.140625" style="162"/>
    <col min="3601" max="3602" width="12" style="162" bestFit="1" customWidth="1"/>
    <col min="3603" max="3841" width="9.140625" style="162"/>
    <col min="3842" max="3842" width="4" style="162" customWidth="1"/>
    <col min="3843" max="3843" width="5.42578125" style="162" customWidth="1"/>
    <col min="3844" max="3844" width="84.85546875" style="162" customWidth="1"/>
    <col min="3845" max="3846" width="10.5703125" style="162" customWidth="1"/>
    <col min="3847" max="3847" width="15" style="162" bestFit="1" customWidth="1"/>
    <col min="3848" max="3848" width="4.42578125" style="162" customWidth="1"/>
    <col min="3849" max="3849" width="13.140625" style="162" customWidth="1"/>
    <col min="3850" max="3850" width="24.7109375" style="162" customWidth="1"/>
    <col min="3851" max="3851" width="16.85546875" style="162" customWidth="1"/>
    <col min="3852" max="3853" width="9.140625" style="162"/>
    <col min="3854" max="3854" width="14.140625" style="162" customWidth="1"/>
    <col min="3855" max="3855" width="9.140625" style="162" customWidth="1"/>
    <col min="3856" max="3856" width="9.140625" style="162"/>
    <col min="3857" max="3858" width="12" style="162" bestFit="1" customWidth="1"/>
    <col min="3859" max="4097" width="9.140625" style="162"/>
    <col min="4098" max="4098" width="4" style="162" customWidth="1"/>
    <col min="4099" max="4099" width="5.42578125" style="162" customWidth="1"/>
    <col min="4100" max="4100" width="84.85546875" style="162" customWidth="1"/>
    <col min="4101" max="4102" width="10.5703125" style="162" customWidth="1"/>
    <col min="4103" max="4103" width="15" style="162" bestFit="1" customWidth="1"/>
    <col min="4104" max="4104" width="4.42578125" style="162" customWidth="1"/>
    <col min="4105" max="4105" width="13.140625" style="162" customWidth="1"/>
    <col min="4106" max="4106" width="24.7109375" style="162" customWidth="1"/>
    <col min="4107" max="4107" width="16.85546875" style="162" customWidth="1"/>
    <col min="4108" max="4109" width="9.140625" style="162"/>
    <col min="4110" max="4110" width="14.140625" style="162" customWidth="1"/>
    <col min="4111" max="4111" width="9.140625" style="162" customWidth="1"/>
    <col min="4112" max="4112" width="9.140625" style="162"/>
    <col min="4113" max="4114" width="12" style="162" bestFit="1" customWidth="1"/>
    <col min="4115" max="4353" width="9.140625" style="162"/>
    <col min="4354" max="4354" width="4" style="162" customWidth="1"/>
    <col min="4355" max="4355" width="5.42578125" style="162" customWidth="1"/>
    <col min="4356" max="4356" width="84.85546875" style="162" customWidth="1"/>
    <col min="4357" max="4358" width="10.5703125" style="162" customWidth="1"/>
    <col min="4359" max="4359" width="15" style="162" bestFit="1" customWidth="1"/>
    <col min="4360" max="4360" width="4.42578125" style="162" customWidth="1"/>
    <col min="4361" max="4361" width="13.140625" style="162" customWidth="1"/>
    <col min="4362" max="4362" width="24.7109375" style="162" customWidth="1"/>
    <col min="4363" max="4363" width="16.85546875" style="162" customWidth="1"/>
    <col min="4364" max="4365" width="9.140625" style="162"/>
    <col min="4366" max="4366" width="14.140625" style="162" customWidth="1"/>
    <col min="4367" max="4367" width="9.140625" style="162" customWidth="1"/>
    <col min="4368" max="4368" width="9.140625" style="162"/>
    <col min="4369" max="4370" width="12" style="162" bestFit="1" customWidth="1"/>
    <col min="4371" max="4609" width="9.140625" style="162"/>
    <col min="4610" max="4610" width="4" style="162" customWidth="1"/>
    <col min="4611" max="4611" width="5.42578125" style="162" customWidth="1"/>
    <col min="4612" max="4612" width="84.85546875" style="162" customWidth="1"/>
    <col min="4613" max="4614" width="10.5703125" style="162" customWidth="1"/>
    <col min="4615" max="4615" width="15" style="162" bestFit="1" customWidth="1"/>
    <col min="4616" max="4616" width="4.42578125" style="162" customWidth="1"/>
    <col min="4617" max="4617" width="13.140625" style="162" customWidth="1"/>
    <col min="4618" max="4618" width="24.7109375" style="162" customWidth="1"/>
    <col min="4619" max="4619" width="16.85546875" style="162" customWidth="1"/>
    <col min="4620" max="4621" width="9.140625" style="162"/>
    <col min="4622" max="4622" width="14.140625" style="162" customWidth="1"/>
    <col min="4623" max="4623" width="9.140625" style="162" customWidth="1"/>
    <col min="4624" max="4624" width="9.140625" style="162"/>
    <col min="4625" max="4626" width="12" style="162" bestFit="1" customWidth="1"/>
    <col min="4627" max="4865" width="9.140625" style="162"/>
    <col min="4866" max="4866" width="4" style="162" customWidth="1"/>
    <col min="4867" max="4867" width="5.42578125" style="162" customWidth="1"/>
    <col min="4868" max="4868" width="84.85546875" style="162" customWidth="1"/>
    <col min="4869" max="4870" width="10.5703125" style="162" customWidth="1"/>
    <col min="4871" max="4871" width="15" style="162" bestFit="1" customWidth="1"/>
    <col min="4872" max="4872" width="4.42578125" style="162" customWidth="1"/>
    <col min="4873" max="4873" width="13.140625" style="162" customWidth="1"/>
    <col min="4874" max="4874" width="24.7109375" style="162" customWidth="1"/>
    <col min="4875" max="4875" width="16.85546875" style="162" customWidth="1"/>
    <col min="4876" max="4877" width="9.140625" style="162"/>
    <col min="4878" max="4878" width="14.140625" style="162" customWidth="1"/>
    <col min="4879" max="4879" width="9.140625" style="162" customWidth="1"/>
    <col min="4880" max="4880" width="9.140625" style="162"/>
    <col min="4881" max="4882" width="12" style="162" bestFit="1" customWidth="1"/>
    <col min="4883" max="5121" width="9.140625" style="162"/>
    <col min="5122" max="5122" width="4" style="162" customWidth="1"/>
    <col min="5123" max="5123" width="5.42578125" style="162" customWidth="1"/>
    <col min="5124" max="5124" width="84.85546875" style="162" customWidth="1"/>
    <col min="5125" max="5126" width="10.5703125" style="162" customWidth="1"/>
    <col min="5127" max="5127" width="15" style="162" bestFit="1" customWidth="1"/>
    <col min="5128" max="5128" width="4.42578125" style="162" customWidth="1"/>
    <col min="5129" max="5129" width="13.140625" style="162" customWidth="1"/>
    <col min="5130" max="5130" width="24.7109375" style="162" customWidth="1"/>
    <col min="5131" max="5131" width="16.85546875" style="162" customWidth="1"/>
    <col min="5132" max="5133" width="9.140625" style="162"/>
    <col min="5134" max="5134" width="14.140625" style="162" customWidth="1"/>
    <col min="5135" max="5135" width="9.140625" style="162" customWidth="1"/>
    <col min="5136" max="5136" width="9.140625" style="162"/>
    <col min="5137" max="5138" width="12" style="162" bestFit="1" customWidth="1"/>
    <col min="5139" max="5377" width="9.140625" style="162"/>
    <col min="5378" max="5378" width="4" style="162" customWidth="1"/>
    <col min="5379" max="5379" width="5.42578125" style="162" customWidth="1"/>
    <col min="5380" max="5380" width="84.85546875" style="162" customWidth="1"/>
    <col min="5381" max="5382" width="10.5703125" style="162" customWidth="1"/>
    <col min="5383" max="5383" width="15" style="162" bestFit="1" customWidth="1"/>
    <col min="5384" max="5384" width="4.42578125" style="162" customWidth="1"/>
    <col min="5385" max="5385" width="13.140625" style="162" customWidth="1"/>
    <col min="5386" max="5386" width="24.7109375" style="162" customWidth="1"/>
    <col min="5387" max="5387" width="16.85546875" style="162" customWidth="1"/>
    <col min="5388" max="5389" width="9.140625" style="162"/>
    <col min="5390" max="5390" width="14.140625" style="162" customWidth="1"/>
    <col min="5391" max="5391" width="9.140625" style="162" customWidth="1"/>
    <col min="5392" max="5392" width="9.140625" style="162"/>
    <col min="5393" max="5394" width="12" style="162" bestFit="1" customWidth="1"/>
    <col min="5395" max="5633" width="9.140625" style="162"/>
    <col min="5634" max="5634" width="4" style="162" customWidth="1"/>
    <col min="5635" max="5635" width="5.42578125" style="162" customWidth="1"/>
    <col min="5636" max="5636" width="84.85546875" style="162" customWidth="1"/>
    <col min="5637" max="5638" width="10.5703125" style="162" customWidth="1"/>
    <col min="5639" max="5639" width="15" style="162" bestFit="1" customWidth="1"/>
    <col min="5640" max="5640" width="4.42578125" style="162" customWidth="1"/>
    <col min="5641" max="5641" width="13.140625" style="162" customWidth="1"/>
    <col min="5642" max="5642" width="24.7109375" style="162" customWidth="1"/>
    <col min="5643" max="5643" width="16.85546875" style="162" customWidth="1"/>
    <col min="5644" max="5645" width="9.140625" style="162"/>
    <col min="5646" max="5646" width="14.140625" style="162" customWidth="1"/>
    <col min="5647" max="5647" width="9.140625" style="162" customWidth="1"/>
    <col min="5648" max="5648" width="9.140625" style="162"/>
    <col min="5649" max="5650" width="12" style="162" bestFit="1" customWidth="1"/>
    <col min="5651" max="5889" width="9.140625" style="162"/>
    <col min="5890" max="5890" width="4" style="162" customWidth="1"/>
    <col min="5891" max="5891" width="5.42578125" style="162" customWidth="1"/>
    <col min="5892" max="5892" width="84.85546875" style="162" customWidth="1"/>
    <col min="5893" max="5894" width="10.5703125" style="162" customWidth="1"/>
    <col min="5895" max="5895" width="15" style="162" bestFit="1" customWidth="1"/>
    <col min="5896" max="5896" width="4.42578125" style="162" customWidth="1"/>
    <col min="5897" max="5897" width="13.140625" style="162" customWidth="1"/>
    <col min="5898" max="5898" width="24.7109375" style="162" customWidth="1"/>
    <col min="5899" max="5899" width="16.85546875" style="162" customWidth="1"/>
    <col min="5900" max="5901" width="9.140625" style="162"/>
    <col min="5902" max="5902" width="14.140625" style="162" customWidth="1"/>
    <col min="5903" max="5903" width="9.140625" style="162" customWidth="1"/>
    <col min="5904" max="5904" width="9.140625" style="162"/>
    <col min="5905" max="5906" width="12" style="162" bestFit="1" customWidth="1"/>
    <col min="5907" max="6145" width="9.140625" style="162"/>
    <col min="6146" max="6146" width="4" style="162" customWidth="1"/>
    <col min="6147" max="6147" width="5.42578125" style="162" customWidth="1"/>
    <col min="6148" max="6148" width="84.85546875" style="162" customWidth="1"/>
    <col min="6149" max="6150" width="10.5703125" style="162" customWidth="1"/>
    <col min="6151" max="6151" width="15" style="162" bestFit="1" customWidth="1"/>
    <col min="6152" max="6152" width="4.42578125" style="162" customWidth="1"/>
    <col min="6153" max="6153" width="13.140625" style="162" customWidth="1"/>
    <col min="6154" max="6154" width="24.7109375" style="162" customWidth="1"/>
    <col min="6155" max="6155" width="16.85546875" style="162" customWidth="1"/>
    <col min="6156" max="6157" width="9.140625" style="162"/>
    <col min="6158" max="6158" width="14.140625" style="162" customWidth="1"/>
    <col min="6159" max="6159" width="9.140625" style="162" customWidth="1"/>
    <col min="6160" max="6160" width="9.140625" style="162"/>
    <col min="6161" max="6162" width="12" style="162" bestFit="1" customWidth="1"/>
    <col min="6163" max="6401" width="9.140625" style="162"/>
    <col min="6402" max="6402" width="4" style="162" customWidth="1"/>
    <col min="6403" max="6403" width="5.42578125" style="162" customWidth="1"/>
    <col min="6404" max="6404" width="84.85546875" style="162" customWidth="1"/>
    <col min="6405" max="6406" width="10.5703125" style="162" customWidth="1"/>
    <col min="6407" max="6407" width="15" style="162" bestFit="1" customWidth="1"/>
    <col min="6408" max="6408" width="4.42578125" style="162" customWidth="1"/>
    <col min="6409" max="6409" width="13.140625" style="162" customWidth="1"/>
    <col min="6410" max="6410" width="24.7109375" style="162" customWidth="1"/>
    <col min="6411" max="6411" width="16.85546875" style="162" customWidth="1"/>
    <col min="6412" max="6413" width="9.140625" style="162"/>
    <col min="6414" max="6414" width="14.140625" style="162" customWidth="1"/>
    <col min="6415" max="6415" width="9.140625" style="162" customWidth="1"/>
    <col min="6416" max="6416" width="9.140625" style="162"/>
    <col min="6417" max="6418" width="12" style="162" bestFit="1" customWidth="1"/>
    <col min="6419" max="6657" width="9.140625" style="162"/>
    <col min="6658" max="6658" width="4" style="162" customWidth="1"/>
    <col min="6659" max="6659" width="5.42578125" style="162" customWidth="1"/>
    <col min="6660" max="6660" width="84.85546875" style="162" customWidth="1"/>
    <col min="6661" max="6662" width="10.5703125" style="162" customWidth="1"/>
    <col min="6663" max="6663" width="15" style="162" bestFit="1" customWidth="1"/>
    <col min="6664" max="6664" width="4.42578125" style="162" customWidth="1"/>
    <col min="6665" max="6665" width="13.140625" style="162" customWidth="1"/>
    <col min="6666" max="6666" width="24.7109375" style="162" customWidth="1"/>
    <col min="6667" max="6667" width="16.85546875" style="162" customWidth="1"/>
    <col min="6668" max="6669" width="9.140625" style="162"/>
    <col min="6670" max="6670" width="14.140625" style="162" customWidth="1"/>
    <col min="6671" max="6671" width="9.140625" style="162" customWidth="1"/>
    <col min="6672" max="6672" width="9.140625" style="162"/>
    <col min="6673" max="6674" width="12" style="162" bestFit="1" customWidth="1"/>
    <col min="6675" max="6913" width="9.140625" style="162"/>
    <col min="6914" max="6914" width="4" style="162" customWidth="1"/>
    <col min="6915" max="6915" width="5.42578125" style="162" customWidth="1"/>
    <col min="6916" max="6916" width="84.85546875" style="162" customWidth="1"/>
    <col min="6917" max="6918" width="10.5703125" style="162" customWidth="1"/>
    <col min="6919" max="6919" width="15" style="162" bestFit="1" customWidth="1"/>
    <col min="6920" max="6920" width="4.42578125" style="162" customWidth="1"/>
    <col min="6921" max="6921" width="13.140625" style="162" customWidth="1"/>
    <col min="6922" max="6922" width="24.7109375" style="162" customWidth="1"/>
    <col min="6923" max="6923" width="16.85546875" style="162" customWidth="1"/>
    <col min="6924" max="6925" width="9.140625" style="162"/>
    <col min="6926" max="6926" width="14.140625" style="162" customWidth="1"/>
    <col min="6927" max="6927" width="9.140625" style="162" customWidth="1"/>
    <col min="6928" max="6928" width="9.140625" style="162"/>
    <col min="6929" max="6930" width="12" style="162" bestFit="1" customWidth="1"/>
    <col min="6931" max="7169" width="9.140625" style="162"/>
    <col min="7170" max="7170" width="4" style="162" customWidth="1"/>
    <col min="7171" max="7171" width="5.42578125" style="162" customWidth="1"/>
    <col min="7172" max="7172" width="84.85546875" style="162" customWidth="1"/>
    <col min="7173" max="7174" width="10.5703125" style="162" customWidth="1"/>
    <col min="7175" max="7175" width="15" style="162" bestFit="1" customWidth="1"/>
    <col min="7176" max="7176" width="4.42578125" style="162" customWidth="1"/>
    <col min="7177" max="7177" width="13.140625" style="162" customWidth="1"/>
    <col min="7178" max="7178" width="24.7109375" style="162" customWidth="1"/>
    <col min="7179" max="7179" width="16.85546875" style="162" customWidth="1"/>
    <col min="7180" max="7181" width="9.140625" style="162"/>
    <col min="7182" max="7182" width="14.140625" style="162" customWidth="1"/>
    <col min="7183" max="7183" width="9.140625" style="162" customWidth="1"/>
    <col min="7184" max="7184" width="9.140625" style="162"/>
    <col min="7185" max="7186" width="12" style="162" bestFit="1" customWidth="1"/>
    <col min="7187" max="7425" width="9.140625" style="162"/>
    <col min="7426" max="7426" width="4" style="162" customWidth="1"/>
    <col min="7427" max="7427" width="5.42578125" style="162" customWidth="1"/>
    <col min="7428" max="7428" width="84.85546875" style="162" customWidth="1"/>
    <col min="7429" max="7430" width="10.5703125" style="162" customWidth="1"/>
    <col min="7431" max="7431" width="15" style="162" bestFit="1" customWidth="1"/>
    <col min="7432" max="7432" width="4.42578125" style="162" customWidth="1"/>
    <col min="7433" max="7433" width="13.140625" style="162" customWidth="1"/>
    <col min="7434" max="7434" width="24.7109375" style="162" customWidth="1"/>
    <col min="7435" max="7435" width="16.85546875" style="162" customWidth="1"/>
    <col min="7436" max="7437" width="9.140625" style="162"/>
    <col min="7438" max="7438" width="14.140625" style="162" customWidth="1"/>
    <col min="7439" max="7439" width="9.140625" style="162" customWidth="1"/>
    <col min="7440" max="7440" width="9.140625" style="162"/>
    <col min="7441" max="7442" width="12" style="162" bestFit="1" customWidth="1"/>
    <col min="7443" max="7681" width="9.140625" style="162"/>
    <col min="7682" max="7682" width="4" style="162" customWidth="1"/>
    <col min="7683" max="7683" width="5.42578125" style="162" customWidth="1"/>
    <col min="7684" max="7684" width="84.85546875" style="162" customWidth="1"/>
    <col min="7685" max="7686" width="10.5703125" style="162" customWidth="1"/>
    <col min="7687" max="7687" width="15" style="162" bestFit="1" customWidth="1"/>
    <col min="7688" max="7688" width="4.42578125" style="162" customWidth="1"/>
    <col min="7689" max="7689" width="13.140625" style="162" customWidth="1"/>
    <col min="7690" max="7690" width="24.7109375" style="162" customWidth="1"/>
    <col min="7691" max="7691" width="16.85546875" style="162" customWidth="1"/>
    <col min="7692" max="7693" width="9.140625" style="162"/>
    <col min="7694" max="7694" width="14.140625" style="162" customWidth="1"/>
    <col min="7695" max="7695" width="9.140625" style="162" customWidth="1"/>
    <col min="7696" max="7696" width="9.140625" style="162"/>
    <col min="7697" max="7698" width="12" style="162" bestFit="1" customWidth="1"/>
    <col min="7699" max="7937" width="9.140625" style="162"/>
    <col min="7938" max="7938" width="4" style="162" customWidth="1"/>
    <col min="7939" max="7939" width="5.42578125" style="162" customWidth="1"/>
    <col min="7940" max="7940" width="84.85546875" style="162" customWidth="1"/>
    <col min="7941" max="7942" width="10.5703125" style="162" customWidth="1"/>
    <col min="7943" max="7943" width="15" style="162" bestFit="1" customWidth="1"/>
    <col min="7944" max="7944" width="4.42578125" style="162" customWidth="1"/>
    <col min="7945" max="7945" width="13.140625" style="162" customWidth="1"/>
    <col min="7946" max="7946" width="24.7109375" style="162" customWidth="1"/>
    <col min="7947" max="7947" width="16.85546875" style="162" customWidth="1"/>
    <col min="7948" max="7949" width="9.140625" style="162"/>
    <col min="7950" max="7950" width="14.140625" style="162" customWidth="1"/>
    <col min="7951" max="7951" width="9.140625" style="162" customWidth="1"/>
    <col min="7952" max="7952" width="9.140625" style="162"/>
    <col min="7953" max="7954" width="12" style="162" bestFit="1" customWidth="1"/>
    <col min="7955" max="8193" width="9.140625" style="162"/>
    <col min="8194" max="8194" width="4" style="162" customWidth="1"/>
    <col min="8195" max="8195" width="5.42578125" style="162" customWidth="1"/>
    <col min="8196" max="8196" width="84.85546875" style="162" customWidth="1"/>
    <col min="8197" max="8198" width="10.5703125" style="162" customWidth="1"/>
    <col min="8199" max="8199" width="15" style="162" bestFit="1" customWidth="1"/>
    <col min="8200" max="8200" width="4.42578125" style="162" customWidth="1"/>
    <col min="8201" max="8201" width="13.140625" style="162" customWidth="1"/>
    <col min="8202" max="8202" width="24.7109375" style="162" customWidth="1"/>
    <col min="8203" max="8203" width="16.85546875" style="162" customWidth="1"/>
    <col min="8204" max="8205" width="9.140625" style="162"/>
    <col min="8206" max="8206" width="14.140625" style="162" customWidth="1"/>
    <col min="8207" max="8207" width="9.140625" style="162" customWidth="1"/>
    <col min="8208" max="8208" width="9.140625" style="162"/>
    <col min="8209" max="8210" width="12" style="162" bestFit="1" customWidth="1"/>
    <col min="8211" max="8449" width="9.140625" style="162"/>
    <col min="8450" max="8450" width="4" style="162" customWidth="1"/>
    <col min="8451" max="8451" width="5.42578125" style="162" customWidth="1"/>
    <col min="8452" max="8452" width="84.85546875" style="162" customWidth="1"/>
    <col min="8453" max="8454" width="10.5703125" style="162" customWidth="1"/>
    <col min="8455" max="8455" width="15" style="162" bestFit="1" customWidth="1"/>
    <col min="8456" max="8456" width="4.42578125" style="162" customWidth="1"/>
    <col min="8457" max="8457" width="13.140625" style="162" customWidth="1"/>
    <col min="8458" max="8458" width="24.7109375" style="162" customWidth="1"/>
    <col min="8459" max="8459" width="16.85546875" style="162" customWidth="1"/>
    <col min="8460" max="8461" width="9.140625" style="162"/>
    <col min="8462" max="8462" width="14.140625" style="162" customWidth="1"/>
    <col min="8463" max="8463" width="9.140625" style="162" customWidth="1"/>
    <col min="8464" max="8464" width="9.140625" style="162"/>
    <col min="8465" max="8466" width="12" style="162" bestFit="1" customWidth="1"/>
    <col min="8467" max="8705" width="9.140625" style="162"/>
    <col min="8706" max="8706" width="4" style="162" customWidth="1"/>
    <col min="8707" max="8707" width="5.42578125" style="162" customWidth="1"/>
    <col min="8708" max="8708" width="84.85546875" style="162" customWidth="1"/>
    <col min="8709" max="8710" width="10.5703125" style="162" customWidth="1"/>
    <col min="8711" max="8711" width="15" style="162" bestFit="1" customWidth="1"/>
    <col min="8712" max="8712" width="4.42578125" style="162" customWidth="1"/>
    <col min="8713" max="8713" width="13.140625" style="162" customWidth="1"/>
    <col min="8714" max="8714" width="24.7109375" style="162" customWidth="1"/>
    <col min="8715" max="8715" width="16.85546875" style="162" customWidth="1"/>
    <col min="8716" max="8717" width="9.140625" style="162"/>
    <col min="8718" max="8718" width="14.140625" style="162" customWidth="1"/>
    <col min="8719" max="8719" width="9.140625" style="162" customWidth="1"/>
    <col min="8720" max="8720" width="9.140625" style="162"/>
    <col min="8721" max="8722" width="12" style="162" bestFit="1" customWidth="1"/>
    <col min="8723" max="8961" width="9.140625" style="162"/>
    <col min="8962" max="8962" width="4" style="162" customWidth="1"/>
    <col min="8963" max="8963" width="5.42578125" style="162" customWidth="1"/>
    <col min="8964" max="8964" width="84.85546875" style="162" customWidth="1"/>
    <col min="8965" max="8966" width="10.5703125" style="162" customWidth="1"/>
    <col min="8967" max="8967" width="15" style="162" bestFit="1" customWidth="1"/>
    <col min="8968" max="8968" width="4.42578125" style="162" customWidth="1"/>
    <col min="8969" max="8969" width="13.140625" style="162" customWidth="1"/>
    <col min="8970" max="8970" width="24.7109375" style="162" customWidth="1"/>
    <col min="8971" max="8971" width="16.85546875" style="162" customWidth="1"/>
    <col min="8972" max="8973" width="9.140625" style="162"/>
    <col min="8974" max="8974" width="14.140625" style="162" customWidth="1"/>
    <col min="8975" max="8975" width="9.140625" style="162" customWidth="1"/>
    <col min="8976" max="8976" width="9.140625" style="162"/>
    <col min="8977" max="8978" width="12" style="162" bestFit="1" customWidth="1"/>
    <col min="8979" max="9217" width="9.140625" style="162"/>
    <col min="9218" max="9218" width="4" style="162" customWidth="1"/>
    <col min="9219" max="9219" width="5.42578125" style="162" customWidth="1"/>
    <col min="9220" max="9220" width="84.85546875" style="162" customWidth="1"/>
    <col min="9221" max="9222" width="10.5703125" style="162" customWidth="1"/>
    <col min="9223" max="9223" width="15" style="162" bestFit="1" customWidth="1"/>
    <col min="9224" max="9224" width="4.42578125" style="162" customWidth="1"/>
    <col min="9225" max="9225" width="13.140625" style="162" customWidth="1"/>
    <col min="9226" max="9226" width="24.7109375" style="162" customWidth="1"/>
    <col min="9227" max="9227" width="16.85546875" style="162" customWidth="1"/>
    <col min="9228" max="9229" width="9.140625" style="162"/>
    <col min="9230" max="9230" width="14.140625" style="162" customWidth="1"/>
    <col min="9231" max="9231" width="9.140625" style="162" customWidth="1"/>
    <col min="9232" max="9232" width="9.140625" style="162"/>
    <col min="9233" max="9234" width="12" style="162" bestFit="1" customWidth="1"/>
    <col min="9235" max="9473" width="9.140625" style="162"/>
    <col min="9474" max="9474" width="4" style="162" customWidth="1"/>
    <col min="9475" max="9475" width="5.42578125" style="162" customWidth="1"/>
    <col min="9476" max="9476" width="84.85546875" style="162" customWidth="1"/>
    <col min="9477" max="9478" width="10.5703125" style="162" customWidth="1"/>
    <col min="9479" max="9479" width="15" style="162" bestFit="1" customWidth="1"/>
    <col min="9480" max="9480" width="4.42578125" style="162" customWidth="1"/>
    <col min="9481" max="9481" width="13.140625" style="162" customWidth="1"/>
    <col min="9482" max="9482" width="24.7109375" style="162" customWidth="1"/>
    <col min="9483" max="9483" width="16.85546875" style="162" customWidth="1"/>
    <col min="9484" max="9485" width="9.140625" style="162"/>
    <col min="9486" max="9486" width="14.140625" style="162" customWidth="1"/>
    <col min="9487" max="9487" width="9.140625" style="162" customWidth="1"/>
    <col min="9488" max="9488" width="9.140625" style="162"/>
    <col min="9489" max="9490" width="12" style="162" bestFit="1" customWidth="1"/>
    <col min="9491" max="9729" width="9.140625" style="162"/>
    <col min="9730" max="9730" width="4" style="162" customWidth="1"/>
    <col min="9731" max="9731" width="5.42578125" style="162" customWidth="1"/>
    <col min="9732" max="9732" width="84.85546875" style="162" customWidth="1"/>
    <col min="9733" max="9734" width="10.5703125" style="162" customWidth="1"/>
    <col min="9735" max="9735" width="15" style="162" bestFit="1" customWidth="1"/>
    <col min="9736" max="9736" width="4.42578125" style="162" customWidth="1"/>
    <col min="9737" max="9737" width="13.140625" style="162" customWidth="1"/>
    <col min="9738" max="9738" width="24.7109375" style="162" customWidth="1"/>
    <col min="9739" max="9739" width="16.85546875" style="162" customWidth="1"/>
    <col min="9740" max="9741" width="9.140625" style="162"/>
    <col min="9742" max="9742" width="14.140625" style="162" customWidth="1"/>
    <col min="9743" max="9743" width="9.140625" style="162" customWidth="1"/>
    <col min="9744" max="9744" width="9.140625" style="162"/>
    <col min="9745" max="9746" width="12" style="162" bestFit="1" customWidth="1"/>
    <col min="9747" max="9985" width="9.140625" style="162"/>
    <col min="9986" max="9986" width="4" style="162" customWidth="1"/>
    <col min="9987" max="9987" width="5.42578125" style="162" customWidth="1"/>
    <col min="9988" max="9988" width="84.85546875" style="162" customWidth="1"/>
    <col min="9989" max="9990" width="10.5703125" style="162" customWidth="1"/>
    <col min="9991" max="9991" width="15" style="162" bestFit="1" customWidth="1"/>
    <col min="9992" max="9992" width="4.42578125" style="162" customWidth="1"/>
    <col min="9993" max="9993" width="13.140625" style="162" customWidth="1"/>
    <col min="9994" max="9994" width="24.7109375" style="162" customWidth="1"/>
    <col min="9995" max="9995" width="16.85546875" style="162" customWidth="1"/>
    <col min="9996" max="9997" width="9.140625" style="162"/>
    <col min="9998" max="9998" width="14.140625" style="162" customWidth="1"/>
    <col min="9999" max="9999" width="9.140625" style="162" customWidth="1"/>
    <col min="10000" max="10000" width="9.140625" style="162"/>
    <col min="10001" max="10002" width="12" style="162" bestFit="1" customWidth="1"/>
    <col min="10003" max="10241" width="9.140625" style="162"/>
    <col min="10242" max="10242" width="4" style="162" customWidth="1"/>
    <col min="10243" max="10243" width="5.42578125" style="162" customWidth="1"/>
    <col min="10244" max="10244" width="84.85546875" style="162" customWidth="1"/>
    <col min="10245" max="10246" width="10.5703125" style="162" customWidth="1"/>
    <col min="10247" max="10247" width="15" style="162" bestFit="1" customWidth="1"/>
    <col min="10248" max="10248" width="4.42578125" style="162" customWidth="1"/>
    <col min="10249" max="10249" width="13.140625" style="162" customWidth="1"/>
    <col min="10250" max="10250" width="24.7109375" style="162" customWidth="1"/>
    <col min="10251" max="10251" width="16.85546875" style="162" customWidth="1"/>
    <col min="10252" max="10253" width="9.140625" style="162"/>
    <col min="10254" max="10254" width="14.140625" style="162" customWidth="1"/>
    <col min="10255" max="10255" width="9.140625" style="162" customWidth="1"/>
    <col min="10256" max="10256" width="9.140625" style="162"/>
    <col min="10257" max="10258" width="12" style="162" bestFit="1" customWidth="1"/>
    <col min="10259" max="10497" width="9.140625" style="162"/>
    <col min="10498" max="10498" width="4" style="162" customWidth="1"/>
    <col min="10499" max="10499" width="5.42578125" style="162" customWidth="1"/>
    <col min="10500" max="10500" width="84.85546875" style="162" customWidth="1"/>
    <col min="10501" max="10502" width="10.5703125" style="162" customWidth="1"/>
    <col min="10503" max="10503" width="15" style="162" bestFit="1" customWidth="1"/>
    <col min="10504" max="10504" width="4.42578125" style="162" customWidth="1"/>
    <col min="10505" max="10505" width="13.140625" style="162" customWidth="1"/>
    <col min="10506" max="10506" width="24.7109375" style="162" customWidth="1"/>
    <col min="10507" max="10507" width="16.85546875" style="162" customWidth="1"/>
    <col min="10508" max="10509" width="9.140625" style="162"/>
    <col min="10510" max="10510" width="14.140625" style="162" customWidth="1"/>
    <col min="10511" max="10511" width="9.140625" style="162" customWidth="1"/>
    <col min="10512" max="10512" width="9.140625" style="162"/>
    <col min="10513" max="10514" width="12" style="162" bestFit="1" customWidth="1"/>
    <col min="10515" max="10753" width="9.140625" style="162"/>
    <col min="10754" max="10754" width="4" style="162" customWidth="1"/>
    <col min="10755" max="10755" width="5.42578125" style="162" customWidth="1"/>
    <col min="10756" max="10756" width="84.85546875" style="162" customWidth="1"/>
    <col min="10757" max="10758" width="10.5703125" style="162" customWidth="1"/>
    <col min="10759" max="10759" width="15" style="162" bestFit="1" customWidth="1"/>
    <col min="10760" max="10760" width="4.42578125" style="162" customWidth="1"/>
    <col min="10761" max="10761" width="13.140625" style="162" customWidth="1"/>
    <col min="10762" max="10762" width="24.7109375" style="162" customWidth="1"/>
    <col min="10763" max="10763" width="16.85546875" style="162" customWidth="1"/>
    <col min="10764" max="10765" width="9.140625" style="162"/>
    <col min="10766" max="10766" width="14.140625" style="162" customWidth="1"/>
    <col min="10767" max="10767" width="9.140625" style="162" customWidth="1"/>
    <col min="10768" max="10768" width="9.140625" style="162"/>
    <col min="10769" max="10770" width="12" style="162" bestFit="1" customWidth="1"/>
    <col min="10771" max="11009" width="9.140625" style="162"/>
    <col min="11010" max="11010" width="4" style="162" customWidth="1"/>
    <col min="11011" max="11011" width="5.42578125" style="162" customWidth="1"/>
    <col min="11012" max="11012" width="84.85546875" style="162" customWidth="1"/>
    <col min="11013" max="11014" width="10.5703125" style="162" customWidth="1"/>
    <col min="11015" max="11015" width="15" style="162" bestFit="1" customWidth="1"/>
    <col min="11016" max="11016" width="4.42578125" style="162" customWidth="1"/>
    <col min="11017" max="11017" width="13.140625" style="162" customWidth="1"/>
    <col min="11018" max="11018" width="24.7109375" style="162" customWidth="1"/>
    <col min="11019" max="11019" width="16.85546875" style="162" customWidth="1"/>
    <col min="11020" max="11021" width="9.140625" style="162"/>
    <col min="11022" max="11022" width="14.140625" style="162" customWidth="1"/>
    <col min="11023" max="11023" width="9.140625" style="162" customWidth="1"/>
    <col min="11024" max="11024" width="9.140625" style="162"/>
    <col min="11025" max="11026" width="12" style="162" bestFit="1" customWidth="1"/>
    <col min="11027" max="11265" width="9.140625" style="162"/>
    <col min="11266" max="11266" width="4" style="162" customWidth="1"/>
    <col min="11267" max="11267" width="5.42578125" style="162" customWidth="1"/>
    <col min="11268" max="11268" width="84.85546875" style="162" customWidth="1"/>
    <col min="11269" max="11270" width="10.5703125" style="162" customWidth="1"/>
    <col min="11271" max="11271" width="15" style="162" bestFit="1" customWidth="1"/>
    <col min="11272" max="11272" width="4.42578125" style="162" customWidth="1"/>
    <col min="11273" max="11273" width="13.140625" style="162" customWidth="1"/>
    <col min="11274" max="11274" width="24.7109375" style="162" customWidth="1"/>
    <col min="11275" max="11275" width="16.85546875" style="162" customWidth="1"/>
    <col min="11276" max="11277" width="9.140625" style="162"/>
    <col min="11278" max="11278" width="14.140625" style="162" customWidth="1"/>
    <col min="11279" max="11279" width="9.140625" style="162" customWidth="1"/>
    <col min="11280" max="11280" width="9.140625" style="162"/>
    <col min="11281" max="11282" width="12" style="162" bestFit="1" customWidth="1"/>
    <col min="11283" max="11521" width="9.140625" style="162"/>
    <col min="11522" max="11522" width="4" style="162" customWidth="1"/>
    <col min="11523" max="11523" width="5.42578125" style="162" customWidth="1"/>
    <col min="11524" max="11524" width="84.85546875" style="162" customWidth="1"/>
    <col min="11525" max="11526" width="10.5703125" style="162" customWidth="1"/>
    <col min="11527" max="11527" width="15" style="162" bestFit="1" customWidth="1"/>
    <col min="11528" max="11528" width="4.42578125" style="162" customWidth="1"/>
    <col min="11529" max="11529" width="13.140625" style="162" customWidth="1"/>
    <col min="11530" max="11530" width="24.7109375" style="162" customWidth="1"/>
    <col min="11531" max="11531" width="16.85546875" style="162" customWidth="1"/>
    <col min="11532" max="11533" width="9.140625" style="162"/>
    <col min="11534" max="11534" width="14.140625" style="162" customWidth="1"/>
    <col min="11535" max="11535" width="9.140625" style="162" customWidth="1"/>
    <col min="11536" max="11536" width="9.140625" style="162"/>
    <col min="11537" max="11538" width="12" style="162" bestFit="1" customWidth="1"/>
    <col min="11539" max="11777" width="9.140625" style="162"/>
    <col min="11778" max="11778" width="4" style="162" customWidth="1"/>
    <col min="11779" max="11779" width="5.42578125" style="162" customWidth="1"/>
    <col min="11780" max="11780" width="84.85546875" style="162" customWidth="1"/>
    <col min="11781" max="11782" width="10.5703125" style="162" customWidth="1"/>
    <col min="11783" max="11783" width="15" style="162" bestFit="1" customWidth="1"/>
    <col min="11784" max="11784" width="4.42578125" style="162" customWidth="1"/>
    <col min="11785" max="11785" width="13.140625" style="162" customWidth="1"/>
    <col min="11786" max="11786" width="24.7109375" style="162" customWidth="1"/>
    <col min="11787" max="11787" width="16.85546875" style="162" customWidth="1"/>
    <col min="11788" max="11789" width="9.140625" style="162"/>
    <col min="11790" max="11790" width="14.140625" style="162" customWidth="1"/>
    <col min="11791" max="11791" width="9.140625" style="162" customWidth="1"/>
    <col min="11792" max="11792" width="9.140625" style="162"/>
    <col min="11793" max="11794" width="12" style="162" bestFit="1" customWidth="1"/>
    <col min="11795" max="12033" width="9.140625" style="162"/>
    <col min="12034" max="12034" width="4" style="162" customWidth="1"/>
    <col min="12035" max="12035" width="5.42578125" style="162" customWidth="1"/>
    <col min="12036" max="12036" width="84.85546875" style="162" customWidth="1"/>
    <col min="12037" max="12038" width="10.5703125" style="162" customWidth="1"/>
    <col min="12039" max="12039" width="15" style="162" bestFit="1" customWidth="1"/>
    <col min="12040" max="12040" width="4.42578125" style="162" customWidth="1"/>
    <col min="12041" max="12041" width="13.140625" style="162" customWidth="1"/>
    <col min="12042" max="12042" width="24.7109375" style="162" customWidth="1"/>
    <col min="12043" max="12043" width="16.85546875" style="162" customWidth="1"/>
    <col min="12044" max="12045" width="9.140625" style="162"/>
    <col min="12046" max="12046" width="14.140625" style="162" customWidth="1"/>
    <col min="12047" max="12047" width="9.140625" style="162" customWidth="1"/>
    <col min="12048" max="12048" width="9.140625" style="162"/>
    <col min="12049" max="12050" width="12" style="162" bestFit="1" customWidth="1"/>
    <col min="12051" max="12289" width="9.140625" style="162"/>
    <col min="12290" max="12290" width="4" style="162" customWidth="1"/>
    <col min="12291" max="12291" width="5.42578125" style="162" customWidth="1"/>
    <col min="12292" max="12292" width="84.85546875" style="162" customWidth="1"/>
    <col min="12293" max="12294" width="10.5703125" style="162" customWidth="1"/>
    <col min="12295" max="12295" width="15" style="162" bestFit="1" customWidth="1"/>
    <col min="12296" max="12296" width="4.42578125" style="162" customWidth="1"/>
    <col min="12297" max="12297" width="13.140625" style="162" customWidth="1"/>
    <col min="12298" max="12298" width="24.7109375" style="162" customWidth="1"/>
    <col min="12299" max="12299" width="16.85546875" style="162" customWidth="1"/>
    <col min="12300" max="12301" width="9.140625" style="162"/>
    <col min="12302" max="12302" width="14.140625" style="162" customWidth="1"/>
    <col min="12303" max="12303" width="9.140625" style="162" customWidth="1"/>
    <col min="12304" max="12304" width="9.140625" style="162"/>
    <col min="12305" max="12306" width="12" style="162" bestFit="1" customWidth="1"/>
    <col min="12307" max="12545" width="9.140625" style="162"/>
    <col min="12546" max="12546" width="4" style="162" customWidth="1"/>
    <col min="12547" max="12547" width="5.42578125" style="162" customWidth="1"/>
    <col min="12548" max="12548" width="84.85546875" style="162" customWidth="1"/>
    <col min="12549" max="12550" width="10.5703125" style="162" customWidth="1"/>
    <col min="12551" max="12551" width="15" style="162" bestFit="1" customWidth="1"/>
    <col min="12552" max="12552" width="4.42578125" style="162" customWidth="1"/>
    <col min="12553" max="12553" width="13.140625" style="162" customWidth="1"/>
    <col min="12554" max="12554" width="24.7109375" style="162" customWidth="1"/>
    <col min="12555" max="12555" width="16.85546875" style="162" customWidth="1"/>
    <col min="12556" max="12557" width="9.140625" style="162"/>
    <col min="12558" max="12558" width="14.140625" style="162" customWidth="1"/>
    <col min="12559" max="12559" width="9.140625" style="162" customWidth="1"/>
    <col min="12560" max="12560" width="9.140625" style="162"/>
    <col min="12561" max="12562" width="12" style="162" bestFit="1" customWidth="1"/>
    <col min="12563" max="12801" width="9.140625" style="162"/>
    <col min="12802" max="12802" width="4" style="162" customWidth="1"/>
    <col min="12803" max="12803" width="5.42578125" style="162" customWidth="1"/>
    <col min="12804" max="12804" width="84.85546875" style="162" customWidth="1"/>
    <col min="12805" max="12806" width="10.5703125" style="162" customWidth="1"/>
    <col min="12807" max="12807" width="15" style="162" bestFit="1" customWidth="1"/>
    <col min="12808" max="12808" width="4.42578125" style="162" customWidth="1"/>
    <col min="12809" max="12809" width="13.140625" style="162" customWidth="1"/>
    <col min="12810" max="12810" width="24.7109375" style="162" customWidth="1"/>
    <col min="12811" max="12811" width="16.85546875" style="162" customWidth="1"/>
    <col min="12812" max="12813" width="9.140625" style="162"/>
    <col min="12814" max="12814" width="14.140625" style="162" customWidth="1"/>
    <col min="12815" max="12815" width="9.140625" style="162" customWidth="1"/>
    <col min="12816" max="12816" width="9.140625" style="162"/>
    <col min="12817" max="12818" width="12" style="162" bestFit="1" customWidth="1"/>
    <col min="12819" max="13057" width="9.140625" style="162"/>
    <col min="13058" max="13058" width="4" style="162" customWidth="1"/>
    <col min="13059" max="13059" width="5.42578125" style="162" customWidth="1"/>
    <col min="13060" max="13060" width="84.85546875" style="162" customWidth="1"/>
    <col min="13061" max="13062" width="10.5703125" style="162" customWidth="1"/>
    <col min="13063" max="13063" width="15" style="162" bestFit="1" customWidth="1"/>
    <col min="13064" max="13064" width="4.42578125" style="162" customWidth="1"/>
    <col min="13065" max="13065" width="13.140625" style="162" customWidth="1"/>
    <col min="13066" max="13066" width="24.7109375" style="162" customWidth="1"/>
    <col min="13067" max="13067" width="16.85546875" style="162" customWidth="1"/>
    <col min="13068" max="13069" width="9.140625" style="162"/>
    <col min="13070" max="13070" width="14.140625" style="162" customWidth="1"/>
    <col min="13071" max="13071" width="9.140625" style="162" customWidth="1"/>
    <col min="13072" max="13072" width="9.140625" style="162"/>
    <col min="13073" max="13074" width="12" style="162" bestFit="1" customWidth="1"/>
    <col min="13075" max="13313" width="9.140625" style="162"/>
    <col min="13314" max="13314" width="4" style="162" customWidth="1"/>
    <col min="13315" max="13315" width="5.42578125" style="162" customWidth="1"/>
    <col min="13316" max="13316" width="84.85546875" style="162" customWidth="1"/>
    <col min="13317" max="13318" width="10.5703125" style="162" customWidth="1"/>
    <col min="13319" max="13319" width="15" style="162" bestFit="1" customWidth="1"/>
    <col min="13320" max="13320" width="4.42578125" style="162" customWidth="1"/>
    <col min="13321" max="13321" width="13.140625" style="162" customWidth="1"/>
    <col min="13322" max="13322" width="24.7109375" style="162" customWidth="1"/>
    <col min="13323" max="13323" width="16.85546875" style="162" customWidth="1"/>
    <col min="13324" max="13325" width="9.140625" style="162"/>
    <col min="13326" max="13326" width="14.140625" style="162" customWidth="1"/>
    <col min="13327" max="13327" width="9.140625" style="162" customWidth="1"/>
    <col min="13328" max="13328" width="9.140625" style="162"/>
    <col min="13329" max="13330" width="12" style="162" bestFit="1" customWidth="1"/>
    <col min="13331" max="13569" width="9.140625" style="162"/>
    <col min="13570" max="13570" width="4" style="162" customWidth="1"/>
    <col min="13571" max="13571" width="5.42578125" style="162" customWidth="1"/>
    <col min="13572" max="13572" width="84.85546875" style="162" customWidth="1"/>
    <col min="13573" max="13574" width="10.5703125" style="162" customWidth="1"/>
    <col min="13575" max="13575" width="15" style="162" bestFit="1" customWidth="1"/>
    <col min="13576" max="13576" width="4.42578125" style="162" customWidth="1"/>
    <col min="13577" max="13577" width="13.140625" style="162" customWidth="1"/>
    <col min="13578" max="13578" width="24.7109375" style="162" customWidth="1"/>
    <col min="13579" max="13579" width="16.85546875" style="162" customWidth="1"/>
    <col min="13580" max="13581" width="9.140625" style="162"/>
    <col min="13582" max="13582" width="14.140625" style="162" customWidth="1"/>
    <col min="13583" max="13583" width="9.140625" style="162" customWidth="1"/>
    <col min="13584" max="13584" width="9.140625" style="162"/>
    <col min="13585" max="13586" width="12" style="162" bestFit="1" customWidth="1"/>
    <col min="13587" max="13825" width="9.140625" style="162"/>
    <col min="13826" max="13826" width="4" style="162" customWidth="1"/>
    <col min="13827" max="13827" width="5.42578125" style="162" customWidth="1"/>
    <col min="13828" max="13828" width="84.85546875" style="162" customWidth="1"/>
    <col min="13829" max="13830" width="10.5703125" style="162" customWidth="1"/>
    <col min="13831" max="13831" width="15" style="162" bestFit="1" customWidth="1"/>
    <col min="13832" max="13832" width="4.42578125" style="162" customWidth="1"/>
    <col min="13833" max="13833" width="13.140625" style="162" customWidth="1"/>
    <col min="13834" max="13834" width="24.7109375" style="162" customWidth="1"/>
    <col min="13835" max="13835" width="16.85546875" style="162" customWidth="1"/>
    <col min="13836" max="13837" width="9.140625" style="162"/>
    <col min="13838" max="13838" width="14.140625" style="162" customWidth="1"/>
    <col min="13839" max="13839" width="9.140625" style="162" customWidth="1"/>
    <col min="13840" max="13840" width="9.140625" style="162"/>
    <col min="13841" max="13842" width="12" style="162" bestFit="1" customWidth="1"/>
    <col min="13843" max="14081" width="9.140625" style="162"/>
    <col min="14082" max="14082" width="4" style="162" customWidth="1"/>
    <col min="14083" max="14083" width="5.42578125" style="162" customWidth="1"/>
    <col min="14084" max="14084" width="84.85546875" style="162" customWidth="1"/>
    <col min="14085" max="14086" width="10.5703125" style="162" customWidth="1"/>
    <col min="14087" max="14087" width="15" style="162" bestFit="1" customWidth="1"/>
    <col min="14088" max="14088" width="4.42578125" style="162" customWidth="1"/>
    <col min="14089" max="14089" width="13.140625" style="162" customWidth="1"/>
    <col min="14090" max="14090" width="24.7109375" style="162" customWidth="1"/>
    <col min="14091" max="14091" width="16.85546875" style="162" customWidth="1"/>
    <col min="14092" max="14093" width="9.140625" style="162"/>
    <col min="14094" max="14094" width="14.140625" style="162" customWidth="1"/>
    <col min="14095" max="14095" width="9.140625" style="162" customWidth="1"/>
    <col min="14096" max="14096" width="9.140625" style="162"/>
    <col min="14097" max="14098" width="12" style="162" bestFit="1" customWidth="1"/>
    <col min="14099" max="14337" width="9.140625" style="162"/>
    <col min="14338" max="14338" width="4" style="162" customWidth="1"/>
    <col min="14339" max="14339" width="5.42578125" style="162" customWidth="1"/>
    <col min="14340" max="14340" width="84.85546875" style="162" customWidth="1"/>
    <col min="14341" max="14342" width="10.5703125" style="162" customWidth="1"/>
    <col min="14343" max="14343" width="15" style="162" bestFit="1" customWidth="1"/>
    <col min="14344" max="14344" width="4.42578125" style="162" customWidth="1"/>
    <col min="14345" max="14345" width="13.140625" style="162" customWidth="1"/>
    <col min="14346" max="14346" width="24.7109375" style="162" customWidth="1"/>
    <col min="14347" max="14347" width="16.85546875" style="162" customWidth="1"/>
    <col min="14348" max="14349" width="9.140625" style="162"/>
    <col min="14350" max="14350" width="14.140625" style="162" customWidth="1"/>
    <col min="14351" max="14351" width="9.140625" style="162" customWidth="1"/>
    <col min="14352" max="14352" width="9.140625" style="162"/>
    <col min="14353" max="14354" width="12" style="162" bestFit="1" customWidth="1"/>
    <col min="14355" max="14593" width="9.140625" style="162"/>
    <col min="14594" max="14594" width="4" style="162" customWidth="1"/>
    <col min="14595" max="14595" width="5.42578125" style="162" customWidth="1"/>
    <col min="14596" max="14596" width="84.85546875" style="162" customWidth="1"/>
    <col min="14597" max="14598" width="10.5703125" style="162" customWidth="1"/>
    <col min="14599" max="14599" width="15" style="162" bestFit="1" customWidth="1"/>
    <col min="14600" max="14600" width="4.42578125" style="162" customWidth="1"/>
    <col min="14601" max="14601" width="13.140625" style="162" customWidth="1"/>
    <col min="14602" max="14602" width="24.7109375" style="162" customWidth="1"/>
    <col min="14603" max="14603" width="16.85546875" style="162" customWidth="1"/>
    <col min="14604" max="14605" width="9.140625" style="162"/>
    <col min="14606" max="14606" width="14.140625" style="162" customWidth="1"/>
    <col min="14607" max="14607" width="9.140625" style="162" customWidth="1"/>
    <col min="14608" max="14608" width="9.140625" style="162"/>
    <col min="14609" max="14610" width="12" style="162" bestFit="1" customWidth="1"/>
    <col min="14611" max="14849" width="9.140625" style="162"/>
    <col min="14850" max="14850" width="4" style="162" customWidth="1"/>
    <col min="14851" max="14851" width="5.42578125" style="162" customWidth="1"/>
    <col min="14852" max="14852" width="84.85546875" style="162" customWidth="1"/>
    <col min="14853" max="14854" width="10.5703125" style="162" customWidth="1"/>
    <col min="14855" max="14855" width="15" style="162" bestFit="1" customWidth="1"/>
    <col min="14856" max="14856" width="4.42578125" style="162" customWidth="1"/>
    <col min="14857" max="14857" width="13.140625" style="162" customWidth="1"/>
    <col min="14858" max="14858" width="24.7109375" style="162" customWidth="1"/>
    <col min="14859" max="14859" width="16.85546875" style="162" customWidth="1"/>
    <col min="14860" max="14861" width="9.140625" style="162"/>
    <col min="14862" max="14862" width="14.140625" style="162" customWidth="1"/>
    <col min="14863" max="14863" width="9.140625" style="162" customWidth="1"/>
    <col min="14864" max="14864" width="9.140625" style="162"/>
    <col min="14865" max="14866" width="12" style="162" bestFit="1" customWidth="1"/>
    <col min="14867" max="15105" width="9.140625" style="162"/>
    <col min="15106" max="15106" width="4" style="162" customWidth="1"/>
    <col min="15107" max="15107" width="5.42578125" style="162" customWidth="1"/>
    <col min="15108" max="15108" width="84.85546875" style="162" customWidth="1"/>
    <col min="15109" max="15110" width="10.5703125" style="162" customWidth="1"/>
    <col min="15111" max="15111" width="15" style="162" bestFit="1" customWidth="1"/>
    <col min="15112" max="15112" width="4.42578125" style="162" customWidth="1"/>
    <col min="15113" max="15113" width="13.140625" style="162" customWidth="1"/>
    <col min="15114" max="15114" width="24.7109375" style="162" customWidth="1"/>
    <col min="15115" max="15115" width="16.85546875" style="162" customWidth="1"/>
    <col min="15116" max="15117" width="9.140625" style="162"/>
    <col min="15118" max="15118" width="14.140625" style="162" customWidth="1"/>
    <col min="15119" max="15119" width="9.140625" style="162" customWidth="1"/>
    <col min="15120" max="15120" width="9.140625" style="162"/>
    <col min="15121" max="15122" width="12" style="162" bestFit="1" customWidth="1"/>
    <col min="15123" max="15361" width="9.140625" style="162"/>
    <col min="15362" max="15362" width="4" style="162" customWidth="1"/>
    <col min="15363" max="15363" width="5.42578125" style="162" customWidth="1"/>
    <col min="15364" max="15364" width="84.85546875" style="162" customWidth="1"/>
    <col min="15365" max="15366" width="10.5703125" style="162" customWidth="1"/>
    <col min="15367" max="15367" width="15" style="162" bestFit="1" customWidth="1"/>
    <col min="15368" max="15368" width="4.42578125" style="162" customWidth="1"/>
    <col min="15369" max="15369" width="13.140625" style="162" customWidth="1"/>
    <col min="15370" max="15370" width="24.7109375" style="162" customWidth="1"/>
    <col min="15371" max="15371" width="16.85546875" style="162" customWidth="1"/>
    <col min="15372" max="15373" width="9.140625" style="162"/>
    <col min="15374" max="15374" width="14.140625" style="162" customWidth="1"/>
    <col min="15375" max="15375" width="9.140625" style="162" customWidth="1"/>
    <col min="15376" max="15376" width="9.140625" style="162"/>
    <col min="15377" max="15378" width="12" style="162" bestFit="1" customWidth="1"/>
    <col min="15379" max="15617" width="9.140625" style="162"/>
    <col min="15618" max="15618" width="4" style="162" customWidth="1"/>
    <col min="15619" max="15619" width="5.42578125" style="162" customWidth="1"/>
    <col min="15620" max="15620" width="84.85546875" style="162" customWidth="1"/>
    <col min="15621" max="15622" width="10.5703125" style="162" customWidth="1"/>
    <col min="15623" max="15623" width="15" style="162" bestFit="1" customWidth="1"/>
    <col min="15624" max="15624" width="4.42578125" style="162" customWidth="1"/>
    <col min="15625" max="15625" width="13.140625" style="162" customWidth="1"/>
    <col min="15626" max="15626" width="24.7109375" style="162" customWidth="1"/>
    <col min="15627" max="15627" width="16.85546875" style="162" customWidth="1"/>
    <col min="15628" max="15629" width="9.140625" style="162"/>
    <col min="15630" max="15630" width="14.140625" style="162" customWidth="1"/>
    <col min="15631" max="15631" width="9.140625" style="162" customWidth="1"/>
    <col min="15632" max="15632" width="9.140625" style="162"/>
    <col min="15633" max="15634" width="12" style="162" bestFit="1" customWidth="1"/>
    <col min="15635" max="15873" width="9.140625" style="162"/>
    <col min="15874" max="15874" width="4" style="162" customWidth="1"/>
    <col min="15875" max="15875" width="5.42578125" style="162" customWidth="1"/>
    <col min="15876" max="15876" width="84.85546875" style="162" customWidth="1"/>
    <col min="15877" max="15878" width="10.5703125" style="162" customWidth="1"/>
    <col min="15879" max="15879" width="15" style="162" bestFit="1" customWidth="1"/>
    <col min="15880" max="15880" width="4.42578125" style="162" customWidth="1"/>
    <col min="15881" max="15881" width="13.140625" style="162" customWidth="1"/>
    <col min="15882" max="15882" width="24.7109375" style="162" customWidth="1"/>
    <col min="15883" max="15883" width="16.85546875" style="162" customWidth="1"/>
    <col min="15884" max="15885" width="9.140625" style="162"/>
    <col min="15886" max="15886" width="14.140625" style="162" customWidth="1"/>
    <col min="15887" max="15887" width="9.140625" style="162" customWidth="1"/>
    <col min="15888" max="15888" width="9.140625" style="162"/>
    <col min="15889" max="15890" width="12" style="162" bestFit="1" customWidth="1"/>
    <col min="15891" max="16129" width="9.140625" style="162"/>
    <col min="16130" max="16130" width="4" style="162" customWidth="1"/>
    <col min="16131" max="16131" width="5.42578125" style="162" customWidth="1"/>
    <col min="16132" max="16132" width="84.85546875" style="162" customWidth="1"/>
    <col min="16133" max="16134" width="10.5703125" style="162" customWidth="1"/>
    <col min="16135" max="16135" width="15" style="162" bestFit="1" customWidth="1"/>
    <col min="16136" max="16136" width="4.42578125" style="162" customWidth="1"/>
    <col min="16137" max="16137" width="13.140625" style="162" customWidth="1"/>
    <col min="16138" max="16138" width="24.7109375" style="162" customWidth="1"/>
    <col min="16139" max="16139" width="16.85546875" style="162" customWidth="1"/>
    <col min="16140" max="16141" width="9.140625" style="162"/>
    <col min="16142" max="16142" width="14.140625" style="162" customWidth="1"/>
    <col min="16143" max="16143" width="9.140625" style="162" customWidth="1"/>
    <col min="16144" max="16144" width="9.140625" style="162"/>
    <col min="16145" max="16146" width="12" style="162" bestFit="1" customWidth="1"/>
    <col min="16147" max="16384" width="9.140625" style="162"/>
  </cols>
  <sheetData>
    <row r="2" spans="2:17">
      <c r="D2" s="164"/>
    </row>
    <row r="3" spans="2:17">
      <c r="D3" s="169"/>
    </row>
    <row r="4" spans="2:17" s="172" customFormat="1" ht="18">
      <c r="B4" s="170"/>
      <c r="C4" s="171" t="s">
        <v>879</v>
      </c>
      <c r="D4" s="169"/>
      <c r="G4" s="170"/>
      <c r="I4" s="173"/>
      <c r="J4" s="173"/>
      <c r="K4" s="173"/>
      <c r="L4" s="174"/>
      <c r="M4" s="175"/>
      <c r="N4" s="176"/>
      <c r="O4" s="176"/>
    </row>
    <row r="5" spans="2:17" s="172" customFormat="1" ht="18">
      <c r="B5" s="170"/>
      <c r="C5" s="177" t="s">
        <v>880</v>
      </c>
      <c r="D5" s="169"/>
      <c r="E5" s="165"/>
      <c r="F5" s="165"/>
      <c r="G5" s="170"/>
      <c r="I5" s="173"/>
      <c r="J5" s="173"/>
      <c r="K5" s="173"/>
      <c r="L5" s="174"/>
      <c r="M5" s="175"/>
      <c r="N5" s="176"/>
      <c r="O5" s="176"/>
    </row>
    <row r="6" spans="2:17" ht="15">
      <c r="B6" s="170"/>
      <c r="C6" s="178" t="s">
        <v>881</v>
      </c>
      <c r="D6" s="578"/>
      <c r="E6" s="579"/>
      <c r="F6" s="579"/>
      <c r="G6" s="579"/>
      <c r="I6" s="179"/>
      <c r="J6" s="179"/>
      <c r="K6" s="179"/>
      <c r="L6" s="180"/>
      <c r="M6" s="181"/>
      <c r="N6" s="182"/>
      <c r="O6" s="182"/>
    </row>
    <row r="7" spans="2:17" ht="15">
      <c r="B7" s="170"/>
      <c r="C7" s="178" t="s">
        <v>882</v>
      </c>
      <c r="D7" s="162"/>
      <c r="E7" s="162"/>
      <c r="F7" s="162"/>
      <c r="I7" s="580"/>
      <c r="J7" s="580"/>
      <c r="K7" s="580"/>
      <c r="L7" s="580"/>
      <c r="M7" s="580"/>
      <c r="N7" s="580"/>
      <c r="O7" s="182"/>
      <c r="P7" s="182"/>
    </row>
    <row r="8" spans="2:17" ht="15">
      <c r="B8" s="170"/>
      <c r="C8" s="183"/>
      <c r="D8" s="184"/>
      <c r="E8" s="185"/>
      <c r="F8" s="185"/>
      <c r="G8" s="185"/>
      <c r="I8" s="580"/>
      <c r="J8" s="580"/>
      <c r="K8" s="580"/>
      <c r="L8" s="580"/>
      <c r="M8" s="580"/>
      <c r="N8" s="580"/>
      <c r="O8" s="182"/>
      <c r="P8" s="182"/>
    </row>
    <row r="9" spans="2:17" ht="13.5" customHeight="1">
      <c r="C9" s="178"/>
      <c r="D9" s="170"/>
      <c r="E9" s="186"/>
      <c r="F9" s="186"/>
      <c r="G9" s="187"/>
      <c r="I9" s="580"/>
      <c r="J9" s="580"/>
      <c r="K9" s="580"/>
      <c r="L9" s="580"/>
      <c r="M9" s="580"/>
      <c r="N9" s="580"/>
      <c r="O9" s="182"/>
      <c r="P9" s="182"/>
    </row>
    <row r="10" spans="2:17" ht="13.5" thickBot="1">
      <c r="B10" s="188" t="s">
        <v>121</v>
      </c>
      <c r="C10" s="188" t="s">
        <v>883</v>
      </c>
      <c r="D10" s="189" t="s">
        <v>884</v>
      </c>
      <c r="E10" s="190" t="s">
        <v>885</v>
      </c>
      <c r="F10" s="190" t="s">
        <v>932</v>
      </c>
      <c r="G10" s="191" t="s">
        <v>886</v>
      </c>
      <c r="I10" s="192"/>
      <c r="J10" s="193"/>
      <c r="K10" s="192"/>
      <c r="L10" s="194"/>
      <c r="M10" s="193"/>
      <c r="N10" s="182"/>
      <c r="O10" s="182"/>
      <c r="P10" s="182"/>
    </row>
    <row r="11" spans="2:17" ht="15">
      <c r="C11" s="195"/>
      <c r="D11" s="196"/>
      <c r="E11" s="197"/>
      <c r="F11" s="197"/>
      <c r="G11" s="198"/>
      <c r="I11" s="179"/>
      <c r="J11" s="193"/>
      <c r="K11" s="192"/>
      <c r="L11" s="180"/>
      <c r="M11" s="193"/>
      <c r="N11" s="193"/>
      <c r="O11" s="182"/>
      <c r="P11" s="182"/>
    </row>
    <row r="12" spans="2:17" ht="15.75" outlineLevel="1">
      <c r="B12" s="199"/>
      <c r="C12" s="200" t="s">
        <v>887</v>
      </c>
      <c r="D12" s="200"/>
      <c r="E12" s="201"/>
      <c r="F12" s="201"/>
      <c r="G12" s="202">
        <f>SUM(G15:G54)</f>
        <v>0</v>
      </c>
      <c r="I12" s="179"/>
      <c r="J12" s="179"/>
      <c r="K12" s="179"/>
      <c r="L12" s="180"/>
      <c r="M12" s="181"/>
      <c r="N12" s="182"/>
      <c r="O12" s="182"/>
      <c r="P12" s="182"/>
    </row>
    <row r="13" spans="2:17" ht="15.75" outlineLevel="1">
      <c r="B13" s="199"/>
      <c r="C13" s="200"/>
      <c r="D13" s="200"/>
      <c r="E13" s="201"/>
      <c r="F13" s="201"/>
      <c r="G13" s="203"/>
      <c r="I13" s="179"/>
      <c r="J13" s="179"/>
      <c r="K13" s="179"/>
      <c r="L13" s="180"/>
      <c r="M13" s="181"/>
      <c r="N13" s="182"/>
      <c r="O13" s="182"/>
      <c r="P13" s="182"/>
    </row>
    <row r="14" spans="2:17" outlineLevel="2">
      <c r="B14" s="204" t="s">
        <v>888</v>
      </c>
      <c r="C14" s="205" t="s">
        <v>889</v>
      </c>
      <c r="D14" s="205"/>
      <c r="E14" s="206"/>
      <c r="F14" s="206"/>
      <c r="G14" s="207"/>
      <c r="H14" s="208"/>
      <c r="I14" s="179"/>
      <c r="J14" s="179"/>
      <c r="K14" s="179"/>
      <c r="L14" s="180"/>
      <c r="M14" s="181"/>
      <c r="N14" s="209"/>
      <c r="O14" s="182"/>
      <c r="P14" s="182"/>
      <c r="Q14" s="210"/>
    </row>
    <row r="15" spans="2:17" outlineLevel="3">
      <c r="B15" s="204"/>
      <c r="C15" s="211" t="s">
        <v>890</v>
      </c>
      <c r="D15" s="212" t="s">
        <v>698</v>
      </c>
      <c r="E15" s="213">
        <v>8</v>
      </c>
      <c r="F15" s="213"/>
      <c r="G15" s="214">
        <f>E15*F15</f>
        <v>0</v>
      </c>
      <c r="H15" s="208"/>
      <c r="I15" s="179"/>
      <c r="J15" s="179"/>
      <c r="K15" s="179"/>
      <c r="L15" s="215"/>
      <c r="M15" s="216"/>
      <c r="N15" s="209"/>
      <c r="O15" s="209"/>
      <c r="P15" s="182"/>
    </row>
    <row r="16" spans="2:17" outlineLevel="3">
      <c r="B16" s="204"/>
      <c r="C16" s="211" t="s">
        <v>891</v>
      </c>
      <c r="D16" s="212" t="s">
        <v>698</v>
      </c>
      <c r="E16" s="213">
        <v>8</v>
      </c>
      <c r="F16" s="213"/>
      <c r="G16" s="214">
        <f t="shared" ref="G16:G30" si="0">E16*F16</f>
        <v>0</v>
      </c>
      <c r="H16" s="208"/>
      <c r="I16" s="179"/>
      <c r="J16" s="179"/>
      <c r="K16" s="179"/>
      <c r="L16" s="215"/>
      <c r="M16" s="216"/>
      <c r="N16" s="209"/>
      <c r="O16" s="209"/>
      <c r="P16" s="182"/>
    </row>
    <row r="17" spans="2:16" outlineLevel="3">
      <c r="B17" s="204"/>
      <c r="C17" s="211" t="s">
        <v>892</v>
      </c>
      <c r="D17" s="212" t="s">
        <v>611</v>
      </c>
      <c r="E17" s="213">
        <v>908</v>
      </c>
      <c r="F17" s="213"/>
      <c r="G17" s="214">
        <f t="shared" si="0"/>
        <v>0</v>
      </c>
      <c r="H17" s="208"/>
      <c r="I17" s="179"/>
      <c r="J17" s="179"/>
      <c r="K17" s="179"/>
      <c r="L17" s="215"/>
      <c r="M17" s="216"/>
      <c r="N17" s="209"/>
      <c r="O17" s="182"/>
      <c r="P17" s="182"/>
    </row>
    <row r="18" spans="2:16" outlineLevel="3">
      <c r="B18" s="204"/>
      <c r="C18" s="211" t="s">
        <v>893</v>
      </c>
      <c r="D18" s="212" t="s">
        <v>698</v>
      </c>
      <c r="E18" s="213">
        <v>8</v>
      </c>
      <c r="F18" s="213"/>
      <c r="G18" s="214">
        <f t="shared" si="0"/>
        <v>0</v>
      </c>
      <c r="H18" s="208"/>
      <c r="I18" s="179"/>
      <c r="J18" s="179"/>
      <c r="K18" s="179"/>
      <c r="L18" s="215"/>
      <c r="M18" s="216"/>
      <c r="N18" s="209"/>
      <c r="O18" s="182"/>
      <c r="P18" s="182"/>
    </row>
    <row r="19" spans="2:16" outlineLevel="3">
      <c r="B19" s="204"/>
      <c r="C19" s="211" t="s">
        <v>894</v>
      </c>
      <c r="D19" s="212" t="s">
        <v>698</v>
      </c>
      <c r="E19" s="213">
        <v>2</v>
      </c>
      <c r="F19" s="213"/>
      <c r="G19" s="214">
        <f t="shared" si="0"/>
        <v>0</v>
      </c>
      <c r="H19" s="208"/>
      <c r="I19" s="179"/>
      <c r="J19" s="179"/>
      <c r="K19" s="179"/>
      <c r="L19" s="215"/>
      <c r="M19" s="216"/>
      <c r="N19" s="209"/>
      <c r="O19" s="182"/>
      <c r="P19" s="182"/>
    </row>
    <row r="20" spans="2:16" outlineLevel="3">
      <c r="B20" s="204"/>
      <c r="C20" s="211" t="s">
        <v>895</v>
      </c>
      <c r="D20" s="212" t="s">
        <v>698</v>
      </c>
      <c r="E20" s="213">
        <v>2</v>
      </c>
      <c r="F20" s="213"/>
      <c r="G20" s="214">
        <f t="shared" si="0"/>
        <v>0</v>
      </c>
      <c r="H20" s="208"/>
      <c r="I20" s="179"/>
      <c r="J20" s="179"/>
      <c r="K20" s="179"/>
      <c r="L20" s="215"/>
      <c r="M20" s="216"/>
      <c r="N20" s="209"/>
      <c r="O20" s="182"/>
      <c r="P20" s="182"/>
    </row>
    <row r="21" spans="2:16" outlineLevel="3">
      <c r="B21" s="204"/>
      <c r="C21" s="211" t="s">
        <v>896</v>
      </c>
      <c r="D21" s="212" t="s">
        <v>698</v>
      </c>
      <c r="E21" s="213">
        <v>6</v>
      </c>
      <c r="F21" s="213"/>
      <c r="G21" s="214">
        <f t="shared" si="0"/>
        <v>0</v>
      </c>
      <c r="H21" s="208"/>
      <c r="I21" s="179"/>
      <c r="J21" s="179"/>
      <c r="K21" s="179"/>
      <c r="L21" s="215"/>
      <c r="M21" s="216"/>
      <c r="N21" s="209"/>
      <c r="O21" s="182"/>
      <c r="P21" s="182"/>
    </row>
    <row r="22" spans="2:16" outlineLevel="3">
      <c r="B22" s="204"/>
      <c r="C22" s="211" t="s">
        <v>897</v>
      </c>
      <c r="D22" s="212" t="s">
        <v>898</v>
      </c>
      <c r="E22" s="213">
        <v>2</v>
      </c>
      <c r="F22" s="213"/>
      <c r="G22" s="214">
        <f t="shared" si="0"/>
        <v>0</v>
      </c>
      <c r="H22" s="208"/>
      <c r="I22" s="179"/>
      <c r="J22" s="179"/>
      <c r="K22" s="179"/>
      <c r="L22" s="215"/>
      <c r="M22" s="216"/>
      <c r="N22" s="209"/>
      <c r="O22" s="182"/>
      <c r="P22" s="182"/>
    </row>
    <row r="23" spans="2:16" outlineLevel="3">
      <c r="B23" s="204"/>
      <c r="C23" s="211" t="s">
        <v>899</v>
      </c>
      <c r="D23" s="212" t="s">
        <v>698</v>
      </c>
      <c r="E23" s="213">
        <v>2</v>
      </c>
      <c r="F23" s="213"/>
      <c r="G23" s="214">
        <f t="shared" si="0"/>
        <v>0</v>
      </c>
      <c r="H23" s="208"/>
      <c r="I23" s="179"/>
      <c r="J23" s="179"/>
      <c r="K23" s="179"/>
      <c r="L23" s="215"/>
      <c r="M23" s="216"/>
      <c r="N23" s="209"/>
      <c r="O23" s="182"/>
      <c r="P23" s="182"/>
    </row>
    <row r="24" spans="2:16" outlineLevel="3">
      <c r="B24" s="204"/>
      <c r="C24" s="211" t="s">
        <v>900</v>
      </c>
      <c r="D24" s="212" t="s">
        <v>698</v>
      </c>
      <c r="E24" s="213">
        <v>8</v>
      </c>
      <c r="F24" s="213"/>
      <c r="G24" s="214">
        <f t="shared" si="0"/>
        <v>0</v>
      </c>
      <c r="H24" s="208"/>
      <c r="I24" s="179"/>
      <c r="J24" s="179"/>
      <c r="K24" s="179"/>
      <c r="L24" s="215"/>
      <c r="M24" s="216"/>
      <c r="N24" s="209"/>
      <c r="O24" s="182"/>
      <c r="P24" s="182"/>
    </row>
    <row r="25" spans="2:16" outlineLevel="3">
      <c r="B25" s="204"/>
      <c r="C25" s="211" t="s">
        <v>901</v>
      </c>
      <c r="D25" s="212" t="s">
        <v>698</v>
      </c>
      <c r="E25" s="213">
        <v>12</v>
      </c>
      <c r="F25" s="213"/>
      <c r="G25" s="214">
        <f t="shared" si="0"/>
        <v>0</v>
      </c>
      <c r="H25" s="208"/>
      <c r="I25" s="179"/>
      <c r="J25" s="179"/>
      <c r="K25" s="179"/>
      <c r="L25" s="215"/>
      <c r="M25" s="216"/>
      <c r="N25" s="209"/>
      <c r="O25" s="182"/>
      <c r="P25" s="182"/>
    </row>
    <row r="26" spans="2:16" outlineLevel="3">
      <c r="B26" s="204"/>
      <c r="C26" s="211" t="s">
        <v>902</v>
      </c>
      <c r="D26" s="212" t="s">
        <v>898</v>
      </c>
      <c r="E26" s="213">
        <v>2</v>
      </c>
      <c r="F26" s="213"/>
      <c r="G26" s="214">
        <f t="shared" si="0"/>
        <v>0</v>
      </c>
      <c r="H26" s="208"/>
      <c r="I26" s="179"/>
      <c r="J26" s="179"/>
      <c r="K26" s="179"/>
      <c r="L26" s="215"/>
      <c r="M26" s="216"/>
      <c r="N26" s="209"/>
      <c r="O26" s="182"/>
      <c r="P26" s="182"/>
    </row>
    <row r="27" spans="2:16" outlineLevel="3">
      <c r="B27" s="204"/>
      <c r="C27" s="211" t="s">
        <v>903</v>
      </c>
      <c r="D27" s="212" t="s">
        <v>898</v>
      </c>
      <c r="E27" s="213">
        <v>2</v>
      </c>
      <c r="F27" s="213"/>
      <c r="G27" s="214">
        <f t="shared" si="0"/>
        <v>0</v>
      </c>
      <c r="H27" s="208"/>
      <c r="I27" s="179"/>
      <c r="J27" s="179"/>
      <c r="K27" s="179"/>
      <c r="L27" s="215"/>
      <c r="M27" s="216"/>
      <c r="N27" s="209"/>
      <c r="O27" s="182"/>
      <c r="P27" s="182"/>
    </row>
    <row r="28" spans="2:16" outlineLevel="3">
      <c r="B28" s="204"/>
      <c r="C28" s="211" t="s">
        <v>904</v>
      </c>
      <c r="D28" s="212" t="s">
        <v>898</v>
      </c>
      <c r="E28" s="213">
        <v>20</v>
      </c>
      <c r="F28" s="213"/>
      <c r="G28" s="214">
        <f t="shared" si="0"/>
        <v>0</v>
      </c>
      <c r="H28" s="208"/>
      <c r="I28" s="179"/>
      <c r="J28" s="179"/>
      <c r="K28" s="179"/>
      <c r="L28" s="215"/>
      <c r="M28" s="216"/>
      <c r="N28" s="209"/>
      <c r="O28" s="182"/>
      <c r="P28" s="182"/>
    </row>
    <row r="29" spans="2:16" outlineLevel="3">
      <c r="B29" s="204"/>
      <c r="C29" s="211" t="s">
        <v>905</v>
      </c>
      <c r="D29" s="212" t="s">
        <v>898</v>
      </c>
      <c r="E29" s="213">
        <v>2</v>
      </c>
      <c r="F29" s="213"/>
      <c r="G29" s="214">
        <f t="shared" si="0"/>
        <v>0</v>
      </c>
      <c r="H29" s="208"/>
      <c r="I29" s="179"/>
      <c r="J29" s="179"/>
      <c r="K29" s="179"/>
      <c r="L29" s="215"/>
      <c r="M29" s="216"/>
      <c r="N29" s="209"/>
      <c r="O29" s="182"/>
      <c r="P29" s="182"/>
    </row>
    <row r="30" spans="2:16" outlineLevel="3">
      <c r="B30" s="204"/>
      <c r="C30" s="211" t="s">
        <v>906</v>
      </c>
      <c r="D30" s="212" t="s">
        <v>898</v>
      </c>
      <c r="E30" s="213">
        <v>1</v>
      </c>
      <c r="F30" s="213"/>
      <c r="G30" s="214">
        <f t="shared" si="0"/>
        <v>0</v>
      </c>
      <c r="H30" s="208"/>
      <c r="I30" s="179"/>
      <c r="J30" s="179"/>
      <c r="K30" s="179"/>
      <c r="L30" s="215"/>
      <c r="M30" s="216"/>
      <c r="N30" s="209"/>
      <c r="O30" s="182"/>
      <c r="P30" s="182"/>
    </row>
    <row r="31" spans="2:16" outlineLevel="3">
      <c r="B31" s="204"/>
      <c r="C31" s="217" t="s">
        <v>907</v>
      </c>
      <c r="D31" s="212"/>
      <c r="E31" s="213"/>
      <c r="F31" s="213"/>
      <c r="G31" s="218"/>
      <c r="H31" s="208"/>
      <c r="I31" s="179"/>
      <c r="J31" s="179"/>
      <c r="K31" s="179"/>
      <c r="L31" s="215"/>
      <c r="M31" s="216"/>
      <c r="N31" s="209"/>
      <c r="O31" s="182"/>
      <c r="P31" s="182"/>
    </row>
    <row r="32" spans="2:16" outlineLevel="3">
      <c r="B32" s="204"/>
      <c r="C32" s="217"/>
      <c r="D32" s="212"/>
      <c r="E32" s="213"/>
      <c r="F32" s="213"/>
      <c r="G32" s="218"/>
      <c r="H32" s="208"/>
      <c r="I32" s="179"/>
      <c r="J32" s="179"/>
      <c r="K32" s="179"/>
      <c r="L32" s="215"/>
      <c r="M32" s="216"/>
      <c r="N32" s="209"/>
      <c r="O32" s="182"/>
      <c r="P32" s="182"/>
    </row>
    <row r="33" spans="2:16" outlineLevel="3">
      <c r="B33" s="204" t="s">
        <v>908</v>
      </c>
      <c r="C33" s="205" t="s">
        <v>909</v>
      </c>
      <c r="D33" s="212"/>
      <c r="E33" s="213"/>
      <c r="F33" s="213"/>
      <c r="G33" s="214"/>
      <c r="H33" s="208"/>
      <c r="I33" s="179"/>
      <c r="J33" s="179"/>
      <c r="K33" s="179"/>
      <c r="L33" s="215"/>
      <c r="M33" s="216"/>
      <c r="N33" s="209"/>
      <c r="O33" s="182"/>
      <c r="P33" s="182"/>
    </row>
    <row r="34" spans="2:16" outlineLevel="3">
      <c r="B34" s="204"/>
      <c r="C34" s="211" t="s">
        <v>910</v>
      </c>
      <c r="D34" s="212" t="s">
        <v>698</v>
      </c>
      <c r="E34" s="213">
        <v>2</v>
      </c>
      <c r="F34" s="213"/>
      <c r="G34" s="214">
        <f t="shared" ref="G34:G45" si="1">E34*F34</f>
        <v>0</v>
      </c>
      <c r="H34" s="208"/>
      <c r="I34" s="179"/>
      <c r="J34" s="179"/>
      <c r="K34" s="179"/>
      <c r="L34" s="180"/>
      <c r="M34" s="181"/>
      <c r="N34" s="182"/>
      <c r="O34" s="182"/>
      <c r="P34" s="182"/>
    </row>
    <row r="35" spans="2:16" outlineLevel="3">
      <c r="B35" s="204"/>
      <c r="C35" s="211" t="s">
        <v>911</v>
      </c>
      <c r="D35" s="212" t="s">
        <v>698</v>
      </c>
      <c r="E35" s="213">
        <v>2</v>
      </c>
      <c r="F35" s="213"/>
      <c r="G35" s="214">
        <f t="shared" si="1"/>
        <v>0</v>
      </c>
      <c r="H35" s="208"/>
      <c r="I35" s="179"/>
      <c r="J35" s="179"/>
      <c r="K35" s="179"/>
      <c r="L35" s="180"/>
      <c r="M35" s="181"/>
      <c r="N35" s="209"/>
      <c r="O35" s="182"/>
      <c r="P35" s="182"/>
    </row>
    <row r="36" spans="2:16" outlineLevel="3">
      <c r="B36" s="204"/>
      <c r="C36" s="211" t="s">
        <v>912</v>
      </c>
      <c r="D36" s="212" t="s">
        <v>698</v>
      </c>
      <c r="E36" s="213">
        <v>4</v>
      </c>
      <c r="F36" s="213"/>
      <c r="G36" s="214">
        <f t="shared" si="1"/>
        <v>0</v>
      </c>
      <c r="H36" s="208"/>
      <c r="I36" s="179"/>
      <c r="J36" s="179"/>
      <c r="K36" s="179"/>
      <c r="L36" s="180"/>
      <c r="M36" s="181"/>
      <c r="N36" s="209"/>
      <c r="O36" s="182"/>
      <c r="P36" s="182"/>
    </row>
    <row r="37" spans="2:16" outlineLevel="3">
      <c r="B37" s="204"/>
      <c r="C37" s="211" t="s">
        <v>913</v>
      </c>
      <c r="D37" s="212" t="s">
        <v>698</v>
      </c>
      <c r="E37" s="213">
        <v>4</v>
      </c>
      <c r="F37" s="213"/>
      <c r="G37" s="214">
        <f t="shared" si="1"/>
        <v>0</v>
      </c>
      <c r="H37" s="208"/>
      <c r="I37" s="179"/>
      <c r="J37" s="179"/>
      <c r="K37" s="179"/>
      <c r="L37" s="180"/>
      <c r="M37" s="181"/>
      <c r="N37" s="209"/>
      <c r="O37" s="182"/>
      <c r="P37" s="182"/>
    </row>
    <row r="38" spans="2:16" outlineLevel="3">
      <c r="B38" s="204"/>
      <c r="C38" s="211" t="s">
        <v>914</v>
      </c>
      <c r="D38" s="212" t="s">
        <v>698</v>
      </c>
      <c r="E38" s="213">
        <v>2</v>
      </c>
      <c r="F38" s="213"/>
      <c r="G38" s="214">
        <f t="shared" si="1"/>
        <v>0</v>
      </c>
      <c r="H38" s="208"/>
      <c r="I38" s="179"/>
      <c r="J38" s="179"/>
      <c r="K38" s="179"/>
      <c r="L38" s="180"/>
      <c r="M38" s="181"/>
      <c r="N38" s="182"/>
      <c r="O38" s="182"/>
      <c r="P38" s="182"/>
    </row>
    <row r="39" spans="2:16" outlineLevel="3">
      <c r="B39" s="204"/>
      <c r="C39" s="211" t="s">
        <v>915</v>
      </c>
      <c r="D39" s="212" t="s">
        <v>698</v>
      </c>
      <c r="E39" s="213">
        <v>2</v>
      </c>
      <c r="F39" s="213"/>
      <c r="G39" s="214">
        <f t="shared" si="1"/>
        <v>0</v>
      </c>
      <c r="H39" s="208"/>
      <c r="I39" s="179"/>
      <c r="J39" s="179"/>
      <c r="K39" s="179"/>
      <c r="L39" s="180"/>
      <c r="M39" s="181"/>
      <c r="N39" s="182"/>
      <c r="O39" s="182"/>
      <c r="P39" s="182"/>
    </row>
    <row r="40" spans="2:16" outlineLevel="3">
      <c r="B40" s="204"/>
      <c r="C40" s="211" t="s">
        <v>916</v>
      </c>
      <c r="D40" s="212" t="s">
        <v>698</v>
      </c>
      <c r="E40" s="213">
        <v>2</v>
      </c>
      <c r="F40" s="213"/>
      <c r="G40" s="214">
        <f t="shared" si="1"/>
        <v>0</v>
      </c>
      <c r="H40" s="208"/>
      <c r="I40" s="179"/>
      <c r="J40" s="179"/>
      <c r="K40" s="179"/>
      <c r="L40" s="180"/>
      <c r="M40" s="181"/>
      <c r="N40" s="182"/>
      <c r="O40" s="182"/>
      <c r="P40" s="182"/>
    </row>
    <row r="41" spans="2:16" outlineLevel="3">
      <c r="B41" s="204"/>
      <c r="C41" s="211" t="s">
        <v>917</v>
      </c>
      <c r="D41" s="212" t="s">
        <v>898</v>
      </c>
      <c r="E41" s="213">
        <v>2</v>
      </c>
      <c r="F41" s="213"/>
      <c r="G41" s="214">
        <f t="shared" si="1"/>
        <v>0</v>
      </c>
      <c r="H41" s="208"/>
      <c r="I41" s="179"/>
      <c r="J41" s="179"/>
      <c r="K41" s="179"/>
      <c r="L41" s="180"/>
      <c r="M41" s="181"/>
      <c r="N41" s="182"/>
      <c r="O41" s="182"/>
      <c r="P41" s="182"/>
    </row>
    <row r="42" spans="2:16" outlineLevel="3">
      <c r="B42" s="204"/>
      <c r="C42" s="211" t="s">
        <v>918</v>
      </c>
      <c r="D42" s="212" t="s">
        <v>898</v>
      </c>
      <c r="E42" s="213">
        <v>2</v>
      </c>
      <c r="F42" s="213"/>
      <c r="G42" s="214">
        <f t="shared" si="1"/>
        <v>0</v>
      </c>
      <c r="H42" s="208"/>
      <c r="I42" s="179"/>
      <c r="J42" s="179"/>
      <c r="K42" s="179"/>
      <c r="L42" s="180"/>
      <c r="M42" s="181"/>
      <c r="N42" s="182"/>
      <c r="O42" s="182"/>
      <c r="P42" s="182"/>
    </row>
    <row r="43" spans="2:16" outlineLevel="3">
      <c r="B43" s="204"/>
      <c r="C43" s="211" t="s">
        <v>919</v>
      </c>
      <c r="D43" s="212" t="s">
        <v>898</v>
      </c>
      <c r="E43" s="213">
        <v>2</v>
      </c>
      <c r="F43" s="213"/>
      <c r="G43" s="214">
        <f t="shared" si="1"/>
        <v>0</v>
      </c>
      <c r="H43" s="208"/>
      <c r="I43" s="179"/>
      <c r="J43" s="179"/>
      <c r="K43" s="179"/>
      <c r="L43" s="180"/>
      <c r="M43" s="181"/>
      <c r="N43" s="182"/>
      <c r="O43" s="182"/>
      <c r="P43" s="182"/>
    </row>
    <row r="44" spans="2:16" outlineLevel="3">
      <c r="B44" s="204"/>
      <c r="C44" s="211" t="s">
        <v>905</v>
      </c>
      <c r="D44" s="212" t="s">
        <v>898</v>
      </c>
      <c r="E44" s="213">
        <v>2</v>
      </c>
      <c r="F44" s="213"/>
      <c r="G44" s="214">
        <f t="shared" si="1"/>
        <v>0</v>
      </c>
      <c r="H44" s="208"/>
      <c r="I44" s="179"/>
      <c r="J44" s="179"/>
      <c r="K44" s="179"/>
      <c r="L44" s="180"/>
      <c r="M44" s="181"/>
      <c r="N44" s="182"/>
      <c r="O44" s="182"/>
      <c r="P44" s="182"/>
    </row>
    <row r="45" spans="2:16" outlineLevel="3">
      <c r="B45" s="204"/>
      <c r="C45" s="211" t="s">
        <v>906</v>
      </c>
      <c r="D45" s="212" t="s">
        <v>898</v>
      </c>
      <c r="E45" s="213">
        <v>1</v>
      </c>
      <c r="F45" s="213"/>
      <c r="G45" s="214">
        <f t="shared" si="1"/>
        <v>0</v>
      </c>
      <c r="H45" s="208"/>
      <c r="I45" s="179"/>
      <c r="J45" s="179"/>
      <c r="K45" s="179"/>
      <c r="L45" s="180"/>
      <c r="M45" s="181"/>
      <c r="N45" s="182"/>
      <c r="O45" s="182"/>
      <c r="P45" s="182"/>
    </row>
    <row r="46" spans="2:16" outlineLevel="3">
      <c r="B46" s="204"/>
      <c r="C46" s="217" t="s">
        <v>907</v>
      </c>
      <c r="D46" s="212"/>
      <c r="E46" s="213"/>
      <c r="F46" s="213"/>
      <c r="G46" s="218"/>
      <c r="H46" s="208"/>
      <c r="I46" s="179"/>
      <c r="J46" s="179"/>
      <c r="K46" s="179"/>
      <c r="L46" s="180"/>
      <c r="M46" s="181"/>
      <c r="N46" s="182"/>
      <c r="O46" s="182"/>
      <c r="P46" s="182"/>
    </row>
    <row r="47" spans="2:16" outlineLevel="3">
      <c r="B47" s="204"/>
      <c r="C47" s="217"/>
      <c r="D47" s="212"/>
      <c r="E47" s="213"/>
      <c r="F47" s="213"/>
      <c r="G47" s="214"/>
      <c r="H47" s="208"/>
      <c r="I47" s="179"/>
      <c r="J47" s="179"/>
      <c r="K47" s="179"/>
      <c r="L47" s="180"/>
      <c r="M47" s="181"/>
      <c r="N47" s="182"/>
      <c r="O47" s="182"/>
      <c r="P47" s="182"/>
    </row>
    <row r="48" spans="2:16" outlineLevel="2">
      <c r="B48" s="219"/>
      <c r="C48" s="205" t="s">
        <v>920</v>
      </c>
      <c r="D48" s="205"/>
      <c r="E48" s="206"/>
      <c r="F48" s="206"/>
      <c r="G48" s="207"/>
      <c r="H48" s="208"/>
      <c r="I48" s="179"/>
      <c r="J48" s="179"/>
      <c r="K48" s="179"/>
      <c r="L48" s="180"/>
      <c r="M48" s="181"/>
      <c r="N48" s="182"/>
      <c r="O48" s="182"/>
      <c r="P48" s="182"/>
    </row>
    <row r="49" spans="2:16" outlineLevel="3">
      <c r="B49" s="204">
        <v>3</v>
      </c>
      <c r="C49" s="211" t="s">
        <v>921</v>
      </c>
      <c r="D49" s="212" t="s">
        <v>898</v>
      </c>
      <c r="E49" s="213">
        <v>1</v>
      </c>
      <c r="F49" s="213"/>
      <c r="G49" s="214">
        <f t="shared" ref="G49:G54" si="2">E49*F49</f>
        <v>0</v>
      </c>
      <c r="H49" s="208"/>
      <c r="I49" s="179"/>
      <c r="J49" s="179"/>
      <c r="K49" s="179"/>
      <c r="L49" s="180"/>
      <c r="M49" s="181"/>
      <c r="N49" s="182"/>
      <c r="O49" s="182"/>
      <c r="P49" s="182"/>
    </row>
    <row r="50" spans="2:16" outlineLevel="3">
      <c r="B50" s="204" t="s">
        <v>922</v>
      </c>
      <c r="C50" s="211" t="s">
        <v>923</v>
      </c>
      <c r="D50" s="212" t="s">
        <v>898</v>
      </c>
      <c r="E50" s="213">
        <v>2</v>
      </c>
      <c r="F50" s="213"/>
      <c r="G50" s="214">
        <f t="shared" si="2"/>
        <v>0</v>
      </c>
      <c r="H50" s="208"/>
      <c r="I50" s="179"/>
      <c r="J50" s="179"/>
      <c r="K50" s="179"/>
      <c r="L50" s="180"/>
      <c r="M50" s="181"/>
      <c r="N50" s="182"/>
      <c r="O50" s="182"/>
      <c r="P50" s="182"/>
    </row>
    <row r="51" spans="2:16" outlineLevel="3">
      <c r="B51" s="204" t="s">
        <v>924</v>
      </c>
      <c r="C51" s="211" t="s">
        <v>925</v>
      </c>
      <c r="D51" s="212" t="s">
        <v>898</v>
      </c>
      <c r="E51" s="213">
        <v>2</v>
      </c>
      <c r="F51" s="213"/>
      <c r="G51" s="214">
        <f t="shared" si="2"/>
        <v>0</v>
      </c>
      <c r="H51" s="208"/>
      <c r="I51" s="179"/>
      <c r="J51" s="179"/>
      <c r="K51" s="179"/>
      <c r="L51" s="180"/>
      <c r="M51" s="181"/>
      <c r="N51" s="182"/>
      <c r="O51" s="182"/>
      <c r="P51" s="182"/>
    </row>
    <row r="52" spans="2:16" outlineLevel="3">
      <c r="B52" s="204" t="s">
        <v>926</v>
      </c>
      <c r="C52" s="211" t="s">
        <v>927</v>
      </c>
      <c r="D52" s="212" t="s">
        <v>898</v>
      </c>
      <c r="E52" s="213">
        <v>1</v>
      </c>
      <c r="F52" s="213"/>
      <c r="G52" s="214">
        <f t="shared" si="2"/>
        <v>0</v>
      </c>
      <c r="H52" s="208"/>
      <c r="I52" s="179"/>
      <c r="J52" s="179"/>
      <c r="K52" s="179"/>
      <c r="L52" s="180"/>
      <c r="M52" s="181"/>
      <c r="N52" s="182"/>
      <c r="O52" s="182"/>
      <c r="P52" s="182"/>
    </row>
    <row r="53" spans="2:16" outlineLevel="3">
      <c r="B53" s="204" t="s">
        <v>928</v>
      </c>
      <c r="C53" s="211" t="s">
        <v>929</v>
      </c>
      <c r="D53" s="212" t="s">
        <v>898</v>
      </c>
      <c r="E53" s="213">
        <v>2</v>
      </c>
      <c r="F53" s="213"/>
      <c r="G53" s="214">
        <f t="shared" si="2"/>
        <v>0</v>
      </c>
      <c r="H53" s="208"/>
      <c r="I53" s="179"/>
      <c r="J53" s="179"/>
      <c r="K53" s="179"/>
      <c r="L53" s="180"/>
      <c r="M53" s="181"/>
      <c r="N53" s="182"/>
      <c r="O53" s="182"/>
      <c r="P53" s="182"/>
    </row>
    <row r="54" spans="2:16" outlineLevel="3">
      <c r="B54" s="204" t="s">
        <v>930</v>
      </c>
      <c r="C54" s="220" t="s">
        <v>931</v>
      </c>
      <c r="D54" s="212" t="s">
        <v>898</v>
      </c>
      <c r="E54" s="213">
        <v>1</v>
      </c>
      <c r="F54" s="213"/>
      <c r="G54" s="214">
        <f t="shared" si="2"/>
        <v>0</v>
      </c>
      <c r="H54" s="208"/>
      <c r="I54" s="179"/>
      <c r="J54" s="179"/>
      <c r="K54" s="179"/>
      <c r="L54" s="180"/>
      <c r="M54" s="181"/>
      <c r="N54" s="182"/>
      <c r="O54" s="182"/>
      <c r="P54" s="182"/>
    </row>
    <row r="55" spans="2:16" outlineLevel="3">
      <c r="B55" s="221"/>
      <c r="C55" s="222"/>
      <c r="D55" s="223"/>
      <c r="E55" s="224"/>
      <c r="F55" s="224"/>
      <c r="G55" s="225"/>
      <c r="H55" s="208"/>
      <c r="I55" s="179"/>
      <c r="J55" s="179"/>
      <c r="K55" s="179"/>
      <c r="L55" s="180"/>
      <c r="M55" s="181"/>
      <c r="N55" s="182"/>
      <c r="O55" s="182"/>
      <c r="P55" s="182"/>
    </row>
    <row r="56" spans="2:16" outlineLevel="3">
      <c r="B56" s="226"/>
      <c r="C56" s="227"/>
      <c r="D56" s="228"/>
      <c r="E56" s="216"/>
      <c r="F56" s="216"/>
      <c r="G56" s="229"/>
      <c r="H56" s="208"/>
      <c r="I56" s="179"/>
      <c r="J56" s="179"/>
      <c r="K56" s="179"/>
      <c r="L56" s="180"/>
      <c r="M56" s="181"/>
      <c r="N56" s="182"/>
      <c r="O56" s="182"/>
      <c r="P56" s="182"/>
    </row>
    <row r="57" spans="2:16" outlineLevel="3">
      <c r="B57" s="226"/>
      <c r="C57" s="227"/>
      <c r="D57" s="228"/>
      <c r="E57" s="216"/>
      <c r="F57" s="216"/>
      <c r="G57" s="229"/>
      <c r="H57" s="208"/>
      <c r="I57" s="179"/>
      <c r="J57" s="179"/>
      <c r="K57" s="179"/>
      <c r="L57" s="180"/>
      <c r="M57" s="181"/>
      <c r="N57" s="182"/>
      <c r="O57" s="182"/>
      <c r="P57" s="182"/>
    </row>
    <row r="58" spans="2:16" outlineLevel="3">
      <c r="B58" s="226"/>
      <c r="C58" s="230"/>
      <c r="D58" s="228"/>
      <c r="E58" s="216"/>
      <c r="F58" s="216"/>
      <c r="G58" s="229"/>
      <c r="H58" s="208"/>
      <c r="I58" s="179"/>
      <c r="J58" s="179"/>
      <c r="K58" s="179"/>
      <c r="L58" s="180"/>
      <c r="M58" s="181"/>
      <c r="N58" s="182"/>
      <c r="O58" s="182"/>
      <c r="P58" s="182"/>
    </row>
    <row r="59" spans="2:16" outlineLevel="3">
      <c r="B59" s="226"/>
      <c r="C59" s="230"/>
      <c r="D59" s="228"/>
      <c r="E59" s="216"/>
      <c r="F59" s="216"/>
      <c r="G59" s="229"/>
      <c r="H59" s="208"/>
      <c r="I59" s="179"/>
      <c r="J59" s="179"/>
      <c r="K59" s="179"/>
      <c r="L59" s="180"/>
      <c r="M59" s="181"/>
      <c r="N59" s="182"/>
      <c r="O59" s="182"/>
      <c r="P59" s="182"/>
    </row>
    <row r="60" spans="2:16" outlineLevel="3">
      <c r="B60" s="226"/>
      <c r="C60" s="230"/>
      <c r="D60" s="228"/>
      <c r="E60" s="216"/>
      <c r="F60" s="216"/>
      <c r="G60" s="229"/>
      <c r="H60" s="208"/>
      <c r="I60" s="179"/>
      <c r="J60" s="179"/>
      <c r="K60" s="179"/>
      <c r="L60" s="180"/>
      <c r="M60" s="181"/>
      <c r="N60" s="182"/>
      <c r="O60" s="182"/>
      <c r="P60" s="182"/>
    </row>
    <row r="61" spans="2:16" outlineLevel="3">
      <c r="B61" s="226"/>
      <c r="C61" s="230"/>
      <c r="D61" s="228"/>
      <c r="E61" s="216"/>
      <c r="F61" s="216"/>
      <c r="G61" s="229"/>
      <c r="H61" s="208"/>
      <c r="I61" s="179"/>
      <c r="J61" s="179"/>
      <c r="K61" s="179"/>
      <c r="L61" s="180"/>
      <c r="M61" s="181"/>
      <c r="N61" s="182"/>
      <c r="O61" s="182"/>
      <c r="P61" s="182"/>
    </row>
    <row r="62" spans="2:16" outlineLevel="3">
      <c r="C62" s="162"/>
      <c r="D62" s="162"/>
      <c r="E62" s="162"/>
      <c r="F62" s="162"/>
      <c r="H62" s="208"/>
      <c r="I62" s="179"/>
      <c r="J62" s="179"/>
      <c r="K62" s="179"/>
      <c r="L62" s="180"/>
      <c r="M62" s="181"/>
      <c r="N62" s="182"/>
      <c r="O62" s="182"/>
      <c r="P62" s="182"/>
    </row>
    <row r="63" spans="2:16" outlineLevel="3">
      <c r="B63" s="226"/>
      <c r="C63" s="227"/>
      <c r="D63" s="228"/>
      <c r="E63" s="216"/>
      <c r="F63" s="216"/>
      <c r="G63" s="231"/>
      <c r="H63" s="208"/>
      <c r="I63" s="179"/>
      <c r="J63" s="179"/>
      <c r="K63" s="179"/>
      <c r="L63" s="180"/>
      <c r="M63" s="181"/>
      <c r="N63" s="182"/>
      <c r="O63" s="182"/>
      <c r="P63" s="182"/>
    </row>
    <row r="64" spans="2:16">
      <c r="I64" s="179"/>
      <c r="J64" s="179"/>
      <c r="K64" s="179"/>
      <c r="L64" s="180"/>
      <c r="M64" s="181"/>
      <c r="N64" s="209"/>
      <c r="O64" s="182"/>
      <c r="P64" s="182"/>
    </row>
    <row r="65" spans="9:16">
      <c r="I65" s="179"/>
      <c r="J65" s="179"/>
      <c r="K65" s="179"/>
      <c r="L65" s="180"/>
      <c r="M65" s="181"/>
      <c r="N65" s="182"/>
      <c r="O65" s="182"/>
      <c r="P65" s="182"/>
    </row>
    <row r="66" spans="9:16">
      <c r="I66" s="179"/>
      <c r="J66" s="179"/>
      <c r="K66" s="179"/>
      <c r="L66" s="180"/>
      <c r="M66" s="181"/>
      <c r="N66" s="182"/>
      <c r="O66" s="182"/>
      <c r="P66" s="182"/>
    </row>
    <row r="67" spans="9:16">
      <c r="I67" s="179"/>
      <c r="J67" s="179"/>
      <c r="K67" s="179"/>
      <c r="L67" s="180"/>
      <c r="M67" s="181"/>
      <c r="N67" s="182"/>
      <c r="O67" s="182"/>
      <c r="P67" s="182"/>
    </row>
    <row r="68" spans="9:16">
      <c r="I68" s="179"/>
      <c r="J68" s="179"/>
      <c r="K68" s="179"/>
      <c r="L68" s="180"/>
      <c r="M68" s="181"/>
      <c r="N68" s="182"/>
      <c r="O68" s="182"/>
      <c r="P68" s="182"/>
    </row>
  </sheetData>
  <mergeCells count="2">
    <mergeCell ref="D6:G6"/>
    <mergeCell ref="I7:N9"/>
  </mergeCells>
  <pageMargins left="0.70866141732283472" right="0.70866141732283472" top="0.78740157480314965" bottom="0.78740157480314965" header="0.31496062992125984" footer="0.31496062992125984"/>
  <pageSetup paperSize="9" scale="61" fitToHeight="999" orientation="portrait" r:id="rId1"/>
  <headerFooter>
    <oddFooter>&amp;C&amp;Pz&amp;N&amp;R&amp;D</oddFooter>
  </headerFooter>
  <legacyDrawingHF r:id="rId2"/>
</worksheet>
</file>

<file path=xl/worksheets/sheet8.xml><?xml version="1.0" encoding="utf-8"?>
<worksheet xmlns="http://schemas.openxmlformats.org/spreadsheetml/2006/main" xmlns:r="http://schemas.openxmlformats.org/officeDocument/2006/relationships">
  <dimension ref="A1:CZ1133"/>
  <sheetViews>
    <sheetView zoomScaleNormal="100" zoomScaleSheetLayoutView="110" workbookViewId="0">
      <selection activeCell="G192" sqref="G192"/>
    </sheetView>
  </sheetViews>
  <sheetFormatPr defaultRowHeight="12.75"/>
  <cols>
    <col min="1" max="1" width="3.5703125" style="233" customWidth="1"/>
    <col min="2" max="2" width="9.85546875" style="351" customWidth="1"/>
    <col min="3" max="3" width="34.85546875" style="233" customWidth="1"/>
    <col min="4" max="4" width="2.7109375" style="233" customWidth="1"/>
    <col min="5" max="5" width="5.28515625" style="233" customWidth="1"/>
    <col min="6" max="6" width="9.42578125" style="233" customWidth="1"/>
    <col min="7" max="7" width="9.85546875" style="233" customWidth="1"/>
    <col min="8" max="8" width="9.7109375" style="233" customWidth="1"/>
    <col min="9" max="9" width="10.7109375" style="233" customWidth="1"/>
    <col min="10" max="10" width="8" style="233" customWidth="1"/>
    <col min="11" max="11" width="8.28515625" style="233" customWidth="1"/>
    <col min="12" max="256" width="9.140625" style="233"/>
    <col min="257" max="257" width="3.5703125" style="233" customWidth="1"/>
    <col min="258" max="258" width="9.85546875" style="233" customWidth="1"/>
    <col min="259" max="259" width="34.85546875" style="233" customWidth="1"/>
    <col min="260" max="260" width="2.7109375" style="233" customWidth="1"/>
    <col min="261" max="261" width="5.28515625" style="233" customWidth="1"/>
    <col min="262" max="262" width="9.42578125" style="233" customWidth="1"/>
    <col min="263" max="263" width="9.85546875" style="233" customWidth="1"/>
    <col min="264" max="264" width="9.7109375" style="233" customWidth="1"/>
    <col min="265" max="265" width="10.7109375" style="233" customWidth="1"/>
    <col min="266" max="266" width="8" style="233" customWidth="1"/>
    <col min="267" max="267" width="8.28515625" style="233" customWidth="1"/>
    <col min="268" max="512" width="9.140625" style="233"/>
    <col min="513" max="513" width="3.5703125" style="233" customWidth="1"/>
    <col min="514" max="514" width="9.85546875" style="233" customWidth="1"/>
    <col min="515" max="515" width="34.85546875" style="233" customWidth="1"/>
    <col min="516" max="516" width="2.7109375" style="233" customWidth="1"/>
    <col min="517" max="517" width="5.28515625" style="233" customWidth="1"/>
    <col min="518" max="518" width="9.42578125" style="233" customWidth="1"/>
    <col min="519" max="519" width="9.85546875" style="233" customWidth="1"/>
    <col min="520" max="520" width="9.7109375" style="233" customWidth="1"/>
    <col min="521" max="521" width="10.7109375" style="233" customWidth="1"/>
    <col min="522" max="522" width="8" style="233" customWidth="1"/>
    <col min="523" max="523" width="8.28515625" style="233" customWidth="1"/>
    <col min="524" max="768" width="9.140625" style="233"/>
    <col min="769" max="769" width="3.5703125" style="233" customWidth="1"/>
    <col min="770" max="770" width="9.85546875" style="233" customWidth="1"/>
    <col min="771" max="771" width="34.85546875" style="233" customWidth="1"/>
    <col min="772" max="772" width="2.7109375" style="233" customWidth="1"/>
    <col min="773" max="773" width="5.28515625" style="233" customWidth="1"/>
    <col min="774" max="774" width="9.42578125" style="233" customWidth="1"/>
    <col min="775" max="775" width="9.85546875" style="233" customWidth="1"/>
    <col min="776" max="776" width="9.7109375" style="233" customWidth="1"/>
    <col min="777" max="777" width="10.7109375" style="233" customWidth="1"/>
    <col min="778" max="778" width="8" style="233" customWidth="1"/>
    <col min="779" max="779" width="8.28515625" style="233" customWidth="1"/>
    <col min="780" max="1024" width="9.140625" style="233"/>
    <col min="1025" max="1025" width="3.5703125" style="233" customWidth="1"/>
    <col min="1026" max="1026" width="9.85546875" style="233" customWidth="1"/>
    <col min="1027" max="1027" width="34.85546875" style="233" customWidth="1"/>
    <col min="1028" max="1028" width="2.7109375" style="233" customWidth="1"/>
    <col min="1029" max="1029" width="5.28515625" style="233" customWidth="1"/>
    <col min="1030" max="1030" width="9.42578125" style="233" customWidth="1"/>
    <col min="1031" max="1031" width="9.85546875" style="233" customWidth="1"/>
    <col min="1032" max="1032" width="9.7109375" style="233" customWidth="1"/>
    <col min="1033" max="1033" width="10.7109375" style="233" customWidth="1"/>
    <col min="1034" max="1034" width="8" style="233" customWidth="1"/>
    <col min="1035" max="1035" width="8.28515625" style="233" customWidth="1"/>
    <col min="1036" max="1280" width="9.140625" style="233"/>
    <col min="1281" max="1281" width="3.5703125" style="233" customWidth="1"/>
    <col min="1282" max="1282" width="9.85546875" style="233" customWidth="1"/>
    <col min="1283" max="1283" width="34.85546875" style="233" customWidth="1"/>
    <col min="1284" max="1284" width="2.7109375" style="233" customWidth="1"/>
    <col min="1285" max="1285" width="5.28515625" style="233" customWidth="1"/>
    <col min="1286" max="1286" width="9.42578125" style="233" customWidth="1"/>
    <col min="1287" max="1287" width="9.85546875" style="233" customWidth="1"/>
    <col min="1288" max="1288" width="9.7109375" style="233" customWidth="1"/>
    <col min="1289" max="1289" width="10.7109375" style="233" customWidth="1"/>
    <col min="1290" max="1290" width="8" style="233" customWidth="1"/>
    <col min="1291" max="1291" width="8.28515625" style="233" customWidth="1"/>
    <col min="1292" max="1536" width="9.140625" style="233"/>
    <col min="1537" max="1537" width="3.5703125" style="233" customWidth="1"/>
    <col min="1538" max="1538" width="9.85546875" style="233" customWidth="1"/>
    <col min="1539" max="1539" width="34.85546875" style="233" customWidth="1"/>
    <col min="1540" max="1540" width="2.7109375" style="233" customWidth="1"/>
    <col min="1541" max="1541" width="5.28515625" style="233" customWidth="1"/>
    <col min="1542" max="1542" width="9.42578125" style="233" customWidth="1"/>
    <col min="1543" max="1543" width="9.85546875" style="233" customWidth="1"/>
    <col min="1544" max="1544" width="9.7109375" style="233" customWidth="1"/>
    <col min="1545" max="1545" width="10.7109375" style="233" customWidth="1"/>
    <col min="1546" max="1546" width="8" style="233" customWidth="1"/>
    <col min="1547" max="1547" width="8.28515625" style="233" customWidth="1"/>
    <col min="1548" max="1792" width="9.140625" style="233"/>
    <col min="1793" max="1793" width="3.5703125" style="233" customWidth="1"/>
    <col min="1794" max="1794" width="9.85546875" style="233" customWidth="1"/>
    <col min="1795" max="1795" width="34.85546875" style="233" customWidth="1"/>
    <col min="1796" max="1796" width="2.7109375" style="233" customWidth="1"/>
    <col min="1797" max="1797" width="5.28515625" style="233" customWidth="1"/>
    <col min="1798" max="1798" width="9.42578125" style="233" customWidth="1"/>
    <col min="1799" max="1799" width="9.85546875" style="233" customWidth="1"/>
    <col min="1800" max="1800" width="9.7109375" style="233" customWidth="1"/>
    <col min="1801" max="1801" width="10.7109375" style="233" customWidth="1"/>
    <col min="1802" max="1802" width="8" style="233" customWidth="1"/>
    <col min="1803" max="1803" width="8.28515625" style="233" customWidth="1"/>
    <col min="1804" max="2048" width="9.140625" style="233"/>
    <col min="2049" max="2049" width="3.5703125" style="233" customWidth="1"/>
    <col min="2050" max="2050" width="9.85546875" style="233" customWidth="1"/>
    <col min="2051" max="2051" width="34.85546875" style="233" customWidth="1"/>
    <col min="2052" max="2052" width="2.7109375" style="233" customWidth="1"/>
    <col min="2053" max="2053" width="5.28515625" style="233" customWidth="1"/>
    <col min="2054" max="2054" width="9.42578125" style="233" customWidth="1"/>
    <col min="2055" max="2055" width="9.85546875" style="233" customWidth="1"/>
    <col min="2056" max="2056" width="9.7109375" style="233" customWidth="1"/>
    <col min="2057" max="2057" width="10.7109375" style="233" customWidth="1"/>
    <col min="2058" max="2058" width="8" style="233" customWidth="1"/>
    <col min="2059" max="2059" width="8.28515625" style="233" customWidth="1"/>
    <col min="2060" max="2304" width="9.140625" style="233"/>
    <col min="2305" max="2305" width="3.5703125" style="233" customWidth="1"/>
    <col min="2306" max="2306" width="9.85546875" style="233" customWidth="1"/>
    <col min="2307" max="2307" width="34.85546875" style="233" customWidth="1"/>
    <col min="2308" max="2308" width="2.7109375" style="233" customWidth="1"/>
    <col min="2309" max="2309" width="5.28515625" style="233" customWidth="1"/>
    <col min="2310" max="2310" width="9.42578125" style="233" customWidth="1"/>
    <col min="2311" max="2311" width="9.85546875" style="233" customWidth="1"/>
    <col min="2312" max="2312" width="9.7109375" style="233" customWidth="1"/>
    <col min="2313" max="2313" width="10.7109375" style="233" customWidth="1"/>
    <col min="2314" max="2314" width="8" style="233" customWidth="1"/>
    <col min="2315" max="2315" width="8.28515625" style="233" customWidth="1"/>
    <col min="2316" max="2560" width="9.140625" style="233"/>
    <col min="2561" max="2561" width="3.5703125" style="233" customWidth="1"/>
    <col min="2562" max="2562" width="9.85546875" style="233" customWidth="1"/>
    <col min="2563" max="2563" width="34.85546875" style="233" customWidth="1"/>
    <col min="2564" max="2564" width="2.7109375" style="233" customWidth="1"/>
    <col min="2565" max="2565" width="5.28515625" style="233" customWidth="1"/>
    <col min="2566" max="2566" width="9.42578125" style="233" customWidth="1"/>
    <col min="2567" max="2567" width="9.85546875" style="233" customWidth="1"/>
    <col min="2568" max="2568" width="9.7109375" style="233" customWidth="1"/>
    <col min="2569" max="2569" width="10.7109375" style="233" customWidth="1"/>
    <col min="2570" max="2570" width="8" style="233" customWidth="1"/>
    <col min="2571" max="2571" width="8.28515625" style="233" customWidth="1"/>
    <col min="2572" max="2816" width="9.140625" style="233"/>
    <col min="2817" max="2817" width="3.5703125" style="233" customWidth="1"/>
    <col min="2818" max="2818" width="9.85546875" style="233" customWidth="1"/>
    <col min="2819" max="2819" width="34.85546875" style="233" customWidth="1"/>
    <col min="2820" max="2820" width="2.7109375" style="233" customWidth="1"/>
    <col min="2821" max="2821" width="5.28515625" style="233" customWidth="1"/>
    <col min="2822" max="2822" width="9.42578125" style="233" customWidth="1"/>
    <col min="2823" max="2823" width="9.85546875" style="233" customWidth="1"/>
    <col min="2824" max="2824" width="9.7109375" style="233" customWidth="1"/>
    <col min="2825" max="2825" width="10.7109375" style="233" customWidth="1"/>
    <col min="2826" max="2826" width="8" style="233" customWidth="1"/>
    <col min="2827" max="2827" width="8.28515625" style="233" customWidth="1"/>
    <col min="2828" max="3072" width="9.140625" style="233"/>
    <col min="3073" max="3073" width="3.5703125" style="233" customWidth="1"/>
    <col min="3074" max="3074" width="9.85546875" style="233" customWidth="1"/>
    <col min="3075" max="3075" width="34.85546875" style="233" customWidth="1"/>
    <col min="3076" max="3076" width="2.7109375" style="233" customWidth="1"/>
    <col min="3077" max="3077" width="5.28515625" style="233" customWidth="1"/>
    <col min="3078" max="3078" width="9.42578125" style="233" customWidth="1"/>
    <col min="3079" max="3079" width="9.85546875" style="233" customWidth="1"/>
    <col min="3080" max="3080" width="9.7109375" style="233" customWidth="1"/>
    <col min="3081" max="3081" width="10.7109375" style="233" customWidth="1"/>
    <col min="3082" max="3082" width="8" style="233" customWidth="1"/>
    <col min="3083" max="3083" width="8.28515625" style="233" customWidth="1"/>
    <col min="3084" max="3328" width="9.140625" style="233"/>
    <col min="3329" max="3329" width="3.5703125" style="233" customWidth="1"/>
    <col min="3330" max="3330" width="9.85546875" style="233" customWidth="1"/>
    <col min="3331" max="3331" width="34.85546875" style="233" customWidth="1"/>
    <col min="3332" max="3332" width="2.7109375" style="233" customWidth="1"/>
    <col min="3333" max="3333" width="5.28515625" style="233" customWidth="1"/>
    <col min="3334" max="3334" width="9.42578125" style="233" customWidth="1"/>
    <col min="3335" max="3335" width="9.85546875" style="233" customWidth="1"/>
    <col min="3336" max="3336" width="9.7109375" style="233" customWidth="1"/>
    <col min="3337" max="3337" width="10.7109375" style="233" customWidth="1"/>
    <col min="3338" max="3338" width="8" style="233" customWidth="1"/>
    <col min="3339" max="3339" width="8.28515625" style="233" customWidth="1"/>
    <col min="3340" max="3584" width="9.140625" style="233"/>
    <col min="3585" max="3585" width="3.5703125" style="233" customWidth="1"/>
    <col min="3586" max="3586" width="9.85546875" style="233" customWidth="1"/>
    <col min="3587" max="3587" width="34.85546875" style="233" customWidth="1"/>
    <col min="3588" max="3588" width="2.7109375" style="233" customWidth="1"/>
    <col min="3589" max="3589" width="5.28515625" style="233" customWidth="1"/>
    <col min="3590" max="3590" width="9.42578125" style="233" customWidth="1"/>
    <col min="3591" max="3591" width="9.85546875" style="233" customWidth="1"/>
    <col min="3592" max="3592" width="9.7109375" style="233" customWidth="1"/>
    <col min="3593" max="3593" width="10.7109375" style="233" customWidth="1"/>
    <col min="3594" max="3594" width="8" style="233" customWidth="1"/>
    <col min="3595" max="3595" width="8.28515625" style="233" customWidth="1"/>
    <col min="3596" max="3840" width="9.140625" style="233"/>
    <col min="3841" max="3841" width="3.5703125" style="233" customWidth="1"/>
    <col min="3842" max="3842" width="9.85546875" style="233" customWidth="1"/>
    <col min="3843" max="3843" width="34.85546875" style="233" customWidth="1"/>
    <col min="3844" max="3844" width="2.7109375" style="233" customWidth="1"/>
    <col min="3845" max="3845" width="5.28515625" style="233" customWidth="1"/>
    <col min="3846" max="3846" width="9.42578125" style="233" customWidth="1"/>
    <col min="3847" max="3847" width="9.85546875" style="233" customWidth="1"/>
    <col min="3848" max="3848" width="9.7109375" style="233" customWidth="1"/>
    <col min="3849" max="3849" width="10.7109375" style="233" customWidth="1"/>
    <col min="3850" max="3850" width="8" style="233" customWidth="1"/>
    <col min="3851" max="3851" width="8.28515625" style="233" customWidth="1"/>
    <col min="3852" max="4096" width="9.140625" style="233"/>
    <col min="4097" max="4097" width="3.5703125" style="233" customWidth="1"/>
    <col min="4098" max="4098" width="9.85546875" style="233" customWidth="1"/>
    <col min="4099" max="4099" width="34.85546875" style="233" customWidth="1"/>
    <col min="4100" max="4100" width="2.7109375" style="233" customWidth="1"/>
    <col min="4101" max="4101" width="5.28515625" style="233" customWidth="1"/>
    <col min="4102" max="4102" width="9.42578125" style="233" customWidth="1"/>
    <col min="4103" max="4103" width="9.85546875" style="233" customWidth="1"/>
    <col min="4104" max="4104" width="9.7109375" style="233" customWidth="1"/>
    <col min="4105" max="4105" width="10.7109375" style="233" customWidth="1"/>
    <col min="4106" max="4106" width="8" style="233" customWidth="1"/>
    <col min="4107" max="4107" width="8.28515625" style="233" customWidth="1"/>
    <col min="4108" max="4352" width="9.140625" style="233"/>
    <col min="4353" max="4353" width="3.5703125" style="233" customWidth="1"/>
    <col min="4354" max="4354" width="9.85546875" style="233" customWidth="1"/>
    <col min="4355" max="4355" width="34.85546875" style="233" customWidth="1"/>
    <col min="4356" max="4356" width="2.7109375" style="233" customWidth="1"/>
    <col min="4357" max="4357" width="5.28515625" style="233" customWidth="1"/>
    <col min="4358" max="4358" width="9.42578125" style="233" customWidth="1"/>
    <col min="4359" max="4359" width="9.85546875" style="233" customWidth="1"/>
    <col min="4360" max="4360" width="9.7109375" style="233" customWidth="1"/>
    <col min="4361" max="4361" width="10.7109375" style="233" customWidth="1"/>
    <col min="4362" max="4362" width="8" style="233" customWidth="1"/>
    <col min="4363" max="4363" width="8.28515625" style="233" customWidth="1"/>
    <col min="4364" max="4608" width="9.140625" style="233"/>
    <col min="4609" max="4609" width="3.5703125" style="233" customWidth="1"/>
    <col min="4610" max="4610" width="9.85546875" style="233" customWidth="1"/>
    <col min="4611" max="4611" width="34.85546875" style="233" customWidth="1"/>
    <col min="4612" max="4612" width="2.7109375" style="233" customWidth="1"/>
    <col min="4613" max="4613" width="5.28515625" style="233" customWidth="1"/>
    <col min="4614" max="4614" width="9.42578125" style="233" customWidth="1"/>
    <col min="4615" max="4615" width="9.85546875" style="233" customWidth="1"/>
    <col min="4616" max="4616" width="9.7109375" style="233" customWidth="1"/>
    <col min="4617" max="4617" width="10.7109375" style="233" customWidth="1"/>
    <col min="4618" max="4618" width="8" style="233" customWidth="1"/>
    <col min="4619" max="4619" width="8.28515625" style="233" customWidth="1"/>
    <col min="4620" max="4864" width="9.140625" style="233"/>
    <col min="4865" max="4865" width="3.5703125" style="233" customWidth="1"/>
    <col min="4866" max="4866" width="9.85546875" style="233" customWidth="1"/>
    <col min="4867" max="4867" width="34.85546875" style="233" customWidth="1"/>
    <col min="4868" max="4868" width="2.7109375" style="233" customWidth="1"/>
    <col min="4869" max="4869" width="5.28515625" style="233" customWidth="1"/>
    <col min="4870" max="4870" width="9.42578125" style="233" customWidth="1"/>
    <col min="4871" max="4871" width="9.85546875" style="233" customWidth="1"/>
    <col min="4872" max="4872" width="9.7109375" style="233" customWidth="1"/>
    <col min="4873" max="4873" width="10.7109375" style="233" customWidth="1"/>
    <col min="4874" max="4874" width="8" style="233" customWidth="1"/>
    <col min="4875" max="4875" width="8.28515625" style="233" customWidth="1"/>
    <col min="4876" max="5120" width="9.140625" style="233"/>
    <col min="5121" max="5121" width="3.5703125" style="233" customWidth="1"/>
    <col min="5122" max="5122" width="9.85546875" style="233" customWidth="1"/>
    <col min="5123" max="5123" width="34.85546875" style="233" customWidth="1"/>
    <col min="5124" max="5124" width="2.7109375" style="233" customWidth="1"/>
    <col min="5125" max="5125" width="5.28515625" style="233" customWidth="1"/>
    <col min="5126" max="5126" width="9.42578125" style="233" customWidth="1"/>
    <col min="5127" max="5127" width="9.85546875" style="233" customWidth="1"/>
    <col min="5128" max="5128" width="9.7109375" style="233" customWidth="1"/>
    <col min="5129" max="5129" width="10.7109375" style="233" customWidth="1"/>
    <col min="5130" max="5130" width="8" style="233" customWidth="1"/>
    <col min="5131" max="5131" width="8.28515625" style="233" customWidth="1"/>
    <col min="5132" max="5376" width="9.140625" style="233"/>
    <col min="5377" max="5377" width="3.5703125" style="233" customWidth="1"/>
    <col min="5378" max="5378" width="9.85546875" style="233" customWidth="1"/>
    <col min="5379" max="5379" width="34.85546875" style="233" customWidth="1"/>
    <col min="5380" max="5380" width="2.7109375" style="233" customWidth="1"/>
    <col min="5381" max="5381" width="5.28515625" style="233" customWidth="1"/>
    <col min="5382" max="5382" width="9.42578125" style="233" customWidth="1"/>
    <col min="5383" max="5383" width="9.85546875" style="233" customWidth="1"/>
    <col min="5384" max="5384" width="9.7109375" style="233" customWidth="1"/>
    <col min="5385" max="5385" width="10.7109375" style="233" customWidth="1"/>
    <col min="5386" max="5386" width="8" style="233" customWidth="1"/>
    <col min="5387" max="5387" width="8.28515625" style="233" customWidth="1"/>
    <col min="5388" max="5632" width="9.140625" style="233"/>
    <col min="5633" max="5633" width="3.5703125" style="233" customWidth="1"/>
    <col min="5634" max="5634" width="9.85546875" style="233" customWidth="1"/>
    <col min="5635" max="5635" width="34.85546875" style="233" customWidth="1"/>
    <col min="5636" max="5636" width="2.7109375" style="233" customWidth="1"/>
    <col min="5637" max="5637" width="5.28515625" style="233" customWidth="1"/>
    <col min="5638" max="5638" width="9.42578125" style="233" customWidth="1"/>
    <col min="5639" max="5639" width="9.85546875" style="233" customWidth="1"/>
    <col min="5640" max="5640" width="9.7109375" style="233" customWidth="1"/>
    <col min="5641" max="5641" width="10.7109375" style="233" customWidth="1"/>
    <col min="5642" max="5642" width="8" style="233" customWidth="1"/>
    <col min="5643" max="5643" width="8.28515625" style="233" customWidth="1"/>
    <col min="5644" max="5888" width="9.140625" style="233"/>
    <col min="5889" max="5889" width="3.5703125" style="233" customWidth="1"/>
    <col min="5890" max="5890" width="9.85546875" style="233" customWidth="1"/>
    <col min="5891" max="5891" width="34.85546875" style="233" customWidth="1"/>
    <col min="5892" max="5892" width="2.7109375" style="233" customWidth="1"/>
    <col min="5893" max="5893" width="5.28515625" style="233" customWidth="1"/>
    <col min="5894" max="5894" width="9.42578125" style="233" customWidth="1"/>
    <col min="5895" max="5895" width="9.85546875" style="233" customWidth="1"/>
    <col min="5896" max="5896" width="9.7109375" style="233" customWidth="1"/>
    <col min="5897" max="5897" width="10.7109375" style="233" customWidth="1"/>
    <col min="5898" max="5898" width="8" style="233" customWidth="1"/>
    <col min="5899" max="5899" width="8.28515625" style="233" customWidth="1"/>
    <col min="5900" max="6144" width="9.140625" style="233"/>
    <col min="6145" max="6145" width="3.5703125" style="233" customWidth="1"/>
    <col min="6146" max="6146" width="9.85546875" style="233" customWidth="1"/>
    <col min="6147" max="6147" width="34.85546875" style="233" customWidth="1"/>
    <col min="6148" max="6148" width="2.7109375" style="233" customWidth="1"/>
    <col min="6149" max="6149" width="5.28515625" style="233" customWidth="1"/>
    <col min="6150" max="6150" width="9.42578125" style="233" customWidth="1"/>
    <col min="6151" max="6151" width="9.85546875" style="233" customWidth="1"/>
    <col min="6152" max="6152" width="9.7109375" style="233" customWidth="1"/>
    <col min="6153" max="6153" width="10.7109375" style="233" customWidth="1"/>
    <col min="6154" max="6154" width="8" style="233" customWidth="1"/>
    <col min="6155" max="6155" width="8.28515625" style="233" customWidth="1"/>
    <col min="6156" max="6400" width="9.140625" style="233"/>
    <col min="6401" max="6401" width="3.5703125" style="233" customWidth="1"/>
    <col min="6402" max="6402" width="9.85546875" style="233" customWidth="1"/>
    <col min="6403" max="6403" width="34.85546875" style="233" customWidth="1"/>
    <col min="6404" max="6404" width="2.7109375" style="233" customWidth="1"/>
    <col min="6405" max="6405" width="5.28515625" style="233" customWidth="1"/>
    <col min="6406" max="6406" width="9.42578125" style="233" customWidth="1"/>
    <col min="6407" max="6407" width="9.85546875" style="233" customWidth="1"/>
    <col min="6408" max="6408" width="9.7109375" style="233" customWidth="1"/>
    <col min="6409" max="6409" width="10.7109375" style="233" customWidth="1"/>
    <col min="6410" max="6410" width="8" style="233" customWidth="1"/>
    <col min="6411" max="6411" width="8.28515625" style="233" customWidth="1"/>
    <col min="6412" max="6656" width="9.140625" style="233"/>
    <col min="6657" max="6657" width="3.5703125" style="233" customWidth="1"/>
    <col min="6658" max="6658" width="9.85546875" style="233" customWidth="1"/>
    <col min="6659" max="6659" width="34.85546875" style="233" customWidth="1"/>
    <col min="6660" max="6660" width="2.7109375" style="233" customWidth="1"/>
    <col min="6661" max="6661" width="5.28515625" style="233" customWidth="1"/>
    <col min="6662" max="6662" width="9.42578125" style="233" customWidth="1"/>
    <col min="6663" max="6663" width="9.85546875" style="233" customWidth="1"/>
    <col min="6664" max="6664" width="9.7109375" style="233" customWidth="1"/>
    <col min="6665" max="6665" width="10.7109375" style="233" customWidth="1"/>
    <col min="6666" max="6666" width="8" style="233" customWidth="1"/>
    <col min="6667" max="6667" width="8.28515625" style="233" customWidth="1"/>
    <col min="6668" max="6912" width="9.140625" style="233"/>
    <col min="6913" max="6913" width="3.5703125" style="233" customWidth="1"/>
    <col min="6914" max="6914" width="9.85546875" style="233" customWidth="1"/>
    <col min="6915" max="6915" width="34.85546875" style="233" customWidth="1"/>
    <col min="6916" max="6916" width="2.7109375" style="233" customWidth="1"/>
    <col min="6917" max="6917" width="5.28515625" style="233" customWidth="1"/>
    <col min="6918" max="6918" width="9.42578125" style="233" customWidth="1"/>
    <col min="6919" max="6919" width="9.85546875" style="233" customWidth="1"/>
    <col min="6920" max="6920" width="9.7109375" style="233" customWidth="1"/>
    <col min="6921" max="6921" width="10.7109375" style="233" customWidth="1"/>
    <col min="6922" max="6922" width="8" style="233" customWidth="1"/>
    <col min="6923" max="6923" width="8.28515625" style="233" customWidth="1"/>
    <col min="6924" max="7168" width="9.140625" style="233"/>
    <col min="7169" max="7169" width="3.5703125" style="233" customWidth="1"/>
    <col min="7170" max="7170" width="9.85546875" style="233" customWidth="1"/>
    <col min="7171" max="7171" width="34.85546875" style="233" customWidth="1"/>
    <col min="7172" max="7172" width="2.7109375" style="233" customWidth="1"/>
    <col min="7173" max="7173" width="5.28515625" style="233" customWidth="1"/>
    <col min="7174" max="7174" width="9.42578125" style="233" customWidth="1"/>
    <col min="7175" max="7175" width="9.85546875" style="233" customWidth="1"/>
    <col min="7176" max="7176" width="9.7109375" style="233" customWidth="1"/>
    <col min="7177" max="7177" width="10.7109375" style="233" customWidth="1"/>
    <col min="7178" max="7178" width="8" style="233" customWidth="1"/>
    <col min="7179" max="7179" width="8.28515625" style="233" customWidth="1"/>
    <col min="7180" max="7424" width="9.140625" style="233"/>
    <col min="7425" max="7425" width="3.5703125" style="233" customWidth="1"/>
    <col min="7426" max="7426" width="9.85546875" style="233" customWidth="1"/>
    <col min="7427" max="7427" width="34.85546875" style="233" customWidth="1"/>
    <col min="7428" max="7428" width="2.7109375" style="233" customWidth="1"/>
    <col min="7429" max="7429" width="5.28515625" style="233" customWidth="1"/>
    <col min="7430" max="7430" width="9.42578125" style="233" customWidth="1"/>
    <col min="7431" max="7431" width="9.85546875" style="233" customWidth="1"/>
    <col min="7432" max="7432" width="9.7109375" style="233" customWidth="1"/>
    <col min="7433" max="7433" width="10.7109375" style="233" customWidth="1"/>
    <col min="7434" max="7434" width="8" style="233" customWidth="1"/>
    <col min="7435" max="7435" width="8.28515625" style="233" customWidth="1"/>
    <col min="7436" max="7680" width="9.140625" style="233"/>
    <col min="7681" max="7681" width="3.5703125" style="233" customWidth="1"/>
    <col min="7682" max="7682" width="9.85546875" style="233" customWidth="1"/>
    <col min="7683" max="7683" width="34.85546875" style="233" customWidth="1"/>
    <col min="7684" max="7684" width="2.7109375" style="233" customWidth="1"/>
    <col min="7685" max="7685" width="5.28515625" style="233" customWidth="1"/>
    <col min="7686" max="7686" width="9.42578125" style="233" customWidth="1"/>
    <col min="7687" max="7687" width="9.85546875" style="233" customWidth="1"/>
    <col min="7688" max="7688" width="9.7109375" style="233" customWidth="1"/>
    <col min="7689" max="7689" width="10.7109375" style="233" customWidth="1"/>
    <col min="7690" max="7690" width="8" style="233" customWidth="1"/>
    <col min="7691" max="7691" width="8.28515625" style="233" customWidth="1"/>
    <col min="7692" max="7936" width="9.140625" style="233"/>
    <col min="7937" max="7937" width="3.5703125" style="233" customWidth="1"/>
    <col min="7938" max="7938" width="9.85546875" style="233" customWidth="1"/>
    <col min="7939" max="7939" width="34.85546875" style="233" customWidth="1"/>
    <col min="7940" max="7940" width="2.7109375" style="233" customWidth="1"/>
    <col min="7941" max="7941" width="5.28515625" style="233" customWidth="1"/>
    <col min="7942" max="7942" width="9.42578125" style="233" customWidth="1"/>
    <col min="7943" max="7943" width="9.85546875" style="233" customWidth="1"/>
    <col min="7944" max="7944" width="9.7109375" style="233" customWidth="1"/>
    <col min="7945" max="7945" width="10.7109375" style="233" customWidth="1"/>
    <col min="7946" max="7946" width="8" style="233" customWidth="1"/>
    <col min="7947" max="7947" width="8.28515625" style="233" customWidth="1"/>
    <col min="7948" max="8192" width="9.140625" style="233"/>
    <col min="8193" max="8193" width="3.5703125" style="233" customWidth="1"/>
    <col min="8194" max="8194" width="9.85546875" style="233" customWidth="1"/>
    <col min="8195" max="8195" width="34.85546875" style="233" customWidth="1"/>
    <col min="8196" max="8196" width="2.7109375" style="233" customWidth="1"/>
    <col min="8197" max="8197" width="5.28515625" style="233" customWidth="1"/>
    <col min="8198" max="8198" width="9.42578125" style="233" customWidth="1"/>
    <col min="8199" max="8199" width="9.85546875" style="233" customWidth="1"/>
    <col min="8200" max="8200" width="9.7109375" style="233" customWidth="1"/>
    <col min="8201" max="8201" width="10.7109375" style="233" customWidth="1"/>
    <col min="8202" max="8202" width="8" style="233" customWidth="1"/>
    <col min="8203" max="8203" width="8.28515625" style="233" customWidth="1"/>
    <col min="8204" max="8448" width="9.140625" style="233"/>
    <col min="8449" max="8449" width="3.5703125" style="233" customWidth="1"/>
    <col min="8450" max="8450" width="9.85546875" style="233" customWidth="1"/>
    <col min="8451" max="8451" width="34.85546875" style="233" customWidth="1"/>
    <col min="8452" max="8452" width="2.7109375" style="233" customWidth="1"/>
    <col min="8453" max="8453" width="5.28515625" style="233" customWidth="1"/>
    <col min="8454" max="8454" width="9.42578125" style="233" customWidth="1"/>
    <col min="8455" max="8455" width="9.85546875" style="233" customWidth="1"/>
    <col min="8456" max="8456" width="9.7109375" style="233" customWidth="1"/>
    <col min="8457" max="8457" width="10.7109375" style="233" customWidth="1"/>
    <col min="8458" max="8458" width="8" style="233" customWidth="1"/>
    <col min="8459" max="8459" width="8.28515625" style="233" customWidth="1"/>
    <col min="8460" max="8704" width="9.140625" style="233"/>
    <col min="8705" max="8705" width="3.5703125" style="233" customWidth="1"/>
    <col min="8706" max="8706" width="9.85546875" style="233" customWidth="1"/>
    <col min="8707" max="8707" width="34.85546875" style="233" customWidth="1"/>
    <col min="8708" max="8708" width="2.7109375" style="233" customWidth="1"/>
    <col min="8709" max="8709" width="5.28515625" style="233" customWidth="1"/>
    <col min="8710" max="8710" width="9.42578125" style="233" customWidth="1"/>
    <col min="8711" max="8711" width="9.85546875" style="233" customWidth="1"/>
    <col min="8712" max="8712" width="9.7109375" style="233" customWidth="1"/>
    <col min="8713" max="8713" width="10.7109375" style="233" customWidth="1"/>
    <col min="8714" max="8714" width="8" style="233" customWidth="1"/>
    <col min="8715" max="8715" width="8.28515625" style="233" customWidth="1"/>
    <col min="8716" max="8960" width="9.140625" style="233"/>
    <col min="8961" max="8961" width="3.5703125" style="233" customWidth="1"/>
    <col min="8962" max="8962" width="9.85546875" style="233" customWidth="1"/>
    <col min="8963" max="8963" width="34.85546875" style="233" customWidth="1"/>
    <col min="8964" max="8964" width="2.7109375" style="233" customWidth="1"/>
    <col min="8965" max="8965" width="5.28515625" style="233" customWidth="1"/>
    <col min="8966" max="8966" width="9.42578125" style="233" customWidth="1"/>
    <col min="8967" max="8967" width="9.85546875" style="233" customWidth="1"/>
    <col min="8968" max="8968" width="9.7109375" style="233" customWidth="1"/>
    <col min="8969" max="8969" width="10.7109375" style="233" customWidth="1"/>
    <col min="8970" max="8970" width="8" style="233" customWidth="1"/>
    <col min="8971" max="8971" width="8.28515625" style="233" customWidth="1"/>
    <col min="8972" max="9216" width="9.140625" style="233"/>
    <col min="9217" max="9217" width="3.5703125" style="233" customWidth="1"/>
    <col min="9218" max="9218" width="9.85546875" style="233" customWidth="1"/>
    <col min="9219" max="9219" width="34.85546875" style="233" customWidth="1"/>
    <col min="9220" max="9220" width="2.7109375" style="233" customWidth="1"/>
    <col min="9221" max="9221" width="5.28515625" style="233" customWidth="1"/>
    <col min="9222" max="9222" width="9.42578125" style="233" customWidth="1"/>
    <col min="9223" max="9223" width="9.85546875" style="233" customWidth="1"/>
    <col min="9224" max="9224" width="9.7109375" style="233" customWidth="1"/>
    <col min="9225" max="9225" width="10.7109375" style="233" customWidth="1"/>
    <col min="9226" max="9226" width="8" style="233" customWidth="1"/>
    <col min="9227" max="9227" width="8.28515625" style="233" customWidth="1"/>
    <col min="9228" max="9472" width="9.140625" style="233"/>
    <col min="9473" max="9473" width="3.5703125" style="233" customWidth="1"/>
    <col min="9474" max="9474" width="9.85546875" style="233" customWidth="1"/>
    <col min="9475" max="9475" width="34.85546875" style="233" customWidth="1"/>
    <col min="9476" max="9476" width="2.7109375" style="233" customWidth="1"/>
    <col min="9477" max="9477" width="5.28515625" style="233" customWidth="1"/>
    <col min="9478" max="9478" width="9.42578125" style="233" customWidth="1"/>
    <col min="9479" max="9479" width="9.85546875" style="233" customWidth="1"/>
    <col min="9480" max="9480" width="9.7109375" style="233" customWidth="1"/>
    <col min="9481" max="9481" width="10.7109375" style="233" customWidth="1"/>
    <col min="9482" max="9482" width="8" style="233" customWidth="1"/>
    <col min="9483" max="9483" width="8.28515625" style="233" customWidth="1"/>
    <col min="9484" max="9728" width="9.140625" style="233"/>
    <col min="9729" max="9729" width="3.5703125" style="233" customWidth="1"/>
    <col min="9730" max="9730" width="9.85546875" style="233" customWidth="1"/>
    <col min="9731" max="9731" width="34.85546875" style="233" customWidth="1"/>
    <col min="9732" max="9732" width="2.7109375" style="233" customWidth="1"/>
    <col min="9733" max="9733" width="5.28515625" style="233" customWidth="1"/>
    <col min="9734" max="9734" width="9.42578125" style="233" customWidth="1"/>
    <col min="9735" max="9735" width="9.85546875" style="233" customWidth="1"/>
    <col min="9736" max="9736" width="9.7109375" style="233" customWidth="1"/>
    <col min="9737" max="9737" width="10.7109375" style="233" customWidth="1"/>
    <col min="9738" max="9738" width="8" style="233" customWidth="1"/>
    <col min="9739" max="9739" width="8.28515625" style="233" customWidth="1"/>
    <col min="9740" max="9984" width="9.140625" style="233"/>
    <col min="9985" max="9985" width="3.5703125" style="233" customWidth="1"/>
    <col min="9986" max="9986" width="9.85546875" style="233" customWidth="1"/>
    <col min="9987" max="9987" width="34.85546875" style="233" customWidth="1"/>
    <col min="9988" max="9988" width="2.7109375" style="233" customWidth="1"/>
    <col min="9989" max="9989" width="5.28515625" style="233" customWidth="1"/>
    <col min="9990" max="9990" width="9.42578125" style="233" customWidth="1"/>
    <col min="9991" max="9991" width="9.85546875" style="233" customWidth="1"/>
    <col min="9992" max="9992" width="9.7109375" style="233" customWidth="1"/>
    <col min="9993" max="9993" width="10.7109375" style="233" customWidth="1"/>
    <col min="9994" max="9994" width="8" style="233" customWidth="1"/>
    <col min="9995" max="9995" width="8.28515625" style="233" customWidth="1"/>
    <col min="9996" max="10240" width="9.140625" style="233"/>
    <col min="10241" max="10241" width="3.5703125" style="233" customWidth="1"/>
    <col min="10242" max="10242" width="9.85546875" style="233" customWidth="1"/>
    <col min="10243" max="10243" width="34.85546875" style="233" customWidth="1"/>
    <col min="10244" max="10244" width="2.7109375" style="233" customWidth="1"/>
    <col min="10245" max="10245" width="5.28515625" style="233" customWidth="1"/>
    <col min="10246" max="10246" width="9.42578125" style="233" customWidth="1"/>
    <col min="10247" max="10247" width="9.85546875" style="233" customWidth="1"/>
    <col min="10248" max="10248" width="9.7109375" style="233" customWidth="1"/>
    <col min="10249" max="10249" width="10.7109375" style="233" customWidth="1"/>
    <col min="10250" max="10250" width="8" style="233" customWidth="1"/>
    <col min="10251" max="10251" width="8.28515625" style="233" customWidth="1"/>
    <col min="10252" max="10496" width="9.140625" style="233"/>
    <col min="10497" max="10497" width="3.5703125" style="233" customWidth="1"/>
    <col min="10498" max="10498" width="9.85546875" style="233" customWidth="1"/>
    <col min="10499" max="10499" width="34.85546875" style="233" customWidth="1"/>
    <col min="10500" max="10500" width="2.7109375" style="233" customWidth="1"/>
    <col min="10501" max="10501" width="5.28515625" style="233" customWidth="1"/>
    <col min="10502" max="10502" width="9.42578125" style="233" customWidth="1"/>
    <col min="10503" max="10503" width="9.85546875" style="233" customWidth="1"/>
    <col min="10504" max="10504" width="9.7109375" style="233" customWidth="1"/>
    <col min="10505" max="10505" width="10.7109375" style="233" customWidth="1"/>
    <col min="10506" max="10506" width="8" style="233" customWidth="1"/>
    <col min="10507" max="10507" width="8.28515625" style="233" customWidth="1"/>
    <col min="10508" max="10752" width="9.140625" style="233"/>
    <col min="10753" max="10753" width="3.5703125" style="233" customWidth="1"/>
    <col min="10754" max="10754" width="9.85546875" style="233" customWidth="1"/>
    <col min="10755" max="10755" width="34.85546875" style="233" customWidth="1"/>
    <col min="10756" max="10756" width="2.7109375" style="233" customWidth="1"/>
    <col min="10757" max="10757" width="5.28515625" style="233" customWidth="1"/>
    <col min="10758" max="10758" width="9.42578125" style="233" customWidth="1"/>
    <col min="10759" max="10759" width="9.85546875" style="233" customWidth="1"/>
    <col min="10760" max="10760" width="9.7109375" style="233" customWidth="1"/>
    <col min="10761" max="10761" width="10.7109375" style="233" customWidth="1"/>
    <col min="10762" max="10762" width="8" style="233" customWidth="1"/>
    <col min="10763" max="10763" width="8.28515625" style="233" customWidth="1"/>
    <col min="10764" max="11008" width="9.140625" style="233"/>
    <col min="11009" max="11009" width="3.5703125" style="233" customWidth="1"/>
    <col min="11010" max="11010" width="9.85546875" style="233" customWidth="1"/>
    <col min="11011" max="11011" width="34.85546875" style="233" customWidth="1"/>
    <col min="11012" max="11012" width="2.7109375" style="233" customWidth="1"/>
    <col min="11013" max="11013" width="5.28515625" style="233" customWidth="1"/>
    <col min="11014" max="11014" width="9.42578125" style="233" customWidth="1"/>
    <col min="11015" max="11015" width="9.85546875" style="233" customWidth="1"/>
    <col min="11016" max="11016" width="9.7109375" style="233" customWidth="1"/>
    <col min="11017" max="11017" width="10.7109375" style="233" customWidth="1"/>
    <col min="11018" max="11018" width="8" style="233" customWidth="1"/>
    <col min="11019" max="11019" width="8.28515625" style="233" customWidth="1"/>
    <col min="11020" max="11264" width="9.140625" style="233"/>
    <col min="11265" max="11265" width="3.5703125" style="233" customWidth="1"/>
    <col min="11266" max="11266" width="9.85546875" style="233" customWidth="1"/>
    <col min="11267" max="11267" width="34.85546875" style="233" customWidth="1"/>
    <col min="11268" max="11268" width="2.7109375" style="233" customWidth="1"/>
    <col min="11269" max="11269" width="5.28515625" style="233" customWidth="1"/>
    <col min="11270" max="11270" width="9.42578125" style="233" customWidth="1"/>
    <col min="11271" max="11271" width="9.85546875" style="233" customWidth="1"/>
    <col min="11272" max="11272" width="9.7109375" style="233" customWidth="1"/>
    <col min="11273" max="11273" width="10.7109375" style="233" customWidth="1"/>
    <col min="11274" max="11274" width="8" style="233" customWidth="1"/>
    <col min="11275" max="11275" width="8.28515625" style="233" customWidth="1"/>
    <col min="11276" max="11520" width="9.140625" style="233"/>
    <col min="11521" max="11521" width="3.5703125" style="233" customWidth="1"/>
    <col min="11522" max="11522" width="9.85546875" style="233" customWidth="1"/>
    <col min="11523" max="11523" width="34.85546875" style="233" customWidth="1"/>
    <col min="11524" max="11524" width="2.7109375" style="233" customWidth="1"/>
    <col min="11525" max="11525" width="5.28515625" style="233" customWidth="1"/>
    <col min="11526" max="11526" width="9.42578125" style="233" customWidth="1"/>
    <col min="11527" max="11527" width="9.85546875" style="233" customWidth="1"/>
    <col min="11528" max="11528" width="9.7109375" style="233" customWidth="1"/>
    <col min="11529" max="11529" width="10.7109375" style="233" customWidth="1"/>
    <col min="11530" max="11530" width="8" style="233" customWidth="1"/>
    <col min="11531" max="11531" width="8.28515625" style="233" customWidth="1"/>
    <col min="11532" max="11776" width="9.140625" style="233"/>
    <col min="11777" max="11777" width="3.5703125" style="233" customWidth="1"/>
    <col min="11778" max="11778" width="9.85546875" style="233" customWidth="1"/>
    <col min="11779" max="11779" width="34.85546875" style="233" customWidth="1"/>
    <col min="11780" max="11780" width="2.7109375" style="233" customWidth="1"/>
    <col min="11781" max="11781" width="5.28515625" style="233" customWidth="1"/>
    <col min="11782" max="11782" width="9.42578125" style="233" customWidth="1"/>
    <col min="11783" max="11783" width="9.85546875" style="233" customWidth="1"/>
    <col min="11784" max="11784" width="9.7109375" style="233" customWidth="1"/>
    <col min="11785" max="11785" width="10.7109375" style="233" customWidth="1"/>
    <col min="11786" max="11786" width="8" style="233" customWidth="1"/>
    <col min="11787" max="11787" width="8.28515625" style="233" customWidth="1"/>
    <col min="11788" max="12032" width="9.140625" style="233"/>
    <col min="12033" max="12033" width="3.5703125" style="233" customWidth="1"/>
    <col min="12034" max="12034" width="9.85546875" style="233" customWidth="1"/>
    <col min="12035" max="12035" width="34.85546875" style="233" customWidth="1"/>
    <col min="12036" max="12036" width="2.7109375" style="233" customWidth="1"/>
    <col min="12037" max="12037" width="5.28515625" style="233" customWidth="1"/>
    <col min="12038" max="12038" width="9.42578125" style="233" customWidth="1"/>
    <col min="12039" max="12039" width="9.85546875" style="233" customWidth="1"/>
    <col min="12040" max="12040" width="9.7109375" style="233" customWidth="1"/>
    <col min="12041" max="12041" width="10.7109375" style="233" customWidth="1"/>
    <col min="12042" max="12042" width="8" style="233" customWidth="1"/>
    <col min="12043" max="12043" width="8.28515625" style="233" customWidth="1"/>
    <col min="12044" max="12288" width="9.140625" style="233"/>
    <col min="12289" max="12289" width="3.5703125" style="233" customWidth="1"/>
    <col min="12290" max="12290" width="9.85546875" style="233" customWidth="1"/>
    <col min="12291" max="12291" width="34.85546875" style="233" customWidth="1"/>
    <col min="12292" max="12292" width="2.7109375" style="233" customWidth="1"/>
    <col min="12293" max="12293" width="5.28515625" style="233" customWidth="1"/>
    <col min="12294" max="12294" width="9.42578125" style="233" customWidth="1"/>
    <col min="12295" max="12295" width="9.85546875" style="233" customWidth="1"/>
    <col min="12296" max="12296" width="9.7109375" style="233" customWidth="1"/>
    <col min="12297" max="12297" width="10.7109375" style="233" customWidth="1"/>
    <col min="12298" max="12298" width="8" style="233" customWidth="1"/>
    <col min="12299" max="12299" width="8.28515625" style="233" customWidth="1"/>
    <col min="12300" max="12544" width="9.140625" style="233"/>
    <col min="12545" max="12545" width="3.5703125" style="233" customWidth="1"/>
    <col min="12546" max="12546" width="9.85546875" style="233" customWidth="1"/>
    <col min="12547" max="12547" width="34.85546875" style="233" customWidth="1"/>
    <col min="12548" max="12548" width="2.7109375" style="233" customWidth="1"/>
    <col min="12549" max="12549" width="5.28515625" style="233" customWidth="1"/>
    <col min="12550" max="12550" width="9.42578125" style="233" customWidth="1"/>
    <col min="12551" max="12551" width="9.85546875" style="233" customWidth="1"/>
    <col min="12552" max="12552" width="9.7109375" style="233" customWidth="1"/>
    <col min="12553" max="12553" width="10.7109375" style="233" customWidth="1"/>
    <col min="12554" max="12554" width="8" style="233" customWidth="1"/>
    <col min="12555" max="12555" width="8.28515625" style="233" customWidth="1"/>
    <col min="12556" max="12800" width="9.140625" style="233"/>
    <col min="12801" max="12801" width="3.5703125" style="233" customWidth="1"/>
    <col min="12802" max="12802" width="9.85546875" style="233" customWidth="1"/>
    <col min="12803" max="12803" width="34.85546875" style="233" customWidth="1"/>
    <col min="12804" max="12804" width="2.7109375" style="233" customWidth="1"/>
    <col min="12805" max="12805" width="5.28515625" style="233" customWidth="1"/>
    <col min="12806" max="12806" width="9.42578125" style="233" customWidth="1"/>
    <col min="12807" max="12807" width="9.85546875" style="233" customWidth="1"/>
    <col min="12808" max="12808" width="9.7109375" style="233" customWidth="1"/>
    <col min="12809" max="12809" width="10.7109375" style="233" customWidth="1"/>
    <col min="12810" max="12810" width="8" style="233" customWidth="1"/>
    <col min="12811" max="12811" width="8.28515625" style="233" customWidth="1"/>
    <col min="12812" max="13056" width="9.140625" style="233"/>
    <col min="13057" max="13057" width="3.5703125" style="233" customWidth="1"/>
    <col min="13058" max="13058" width="9.85546875" style="233" customWidth="1"/>
    <col min="13059" max="13059" width="34.85546875" style="233" customWidth="1"/>
    <col min="13060" max="13060" width="2.7109375" style="233" customWidth="1"/>
    <col min="13061" max="13061" width="5.28515625" style="233" customWidth="1"/>
    <col min="13062" max="13062" width="9.42578125" style="233" customWidth="1"/>
    <col min="13063" max="13063" width="9.85546875" style="233" customWidth="1"/>
    <col min="13064" max="13064" width="9.7109375" style="233" customWidth="1"/>
    <col min="13065" max="13065" width="10.7109375" style="233" customWidth="1"/>
    <col min="13066" max="13066" width="8" style="233" customWidth="1"/>
    <col min="13067" max="13067" width="8.28515625" style="233" customWidth="1"/>
    <col min="13068" max="13312" width="9.140625" style="233"/>
    <col min="13313" max="13313" width="3.5703125" style="233" customWidth="1"/>
    <col min="13314" max="13314" width="9.85546875" style="233" customWidth="1"/>
    <col min="13315" max="13315" width="34.85546875" style="233" customWidth="1"/>
    <col min="13316" max="13316" width="2.7109375" style="233" customWidth="1"/>
    <col min="13317" max="13317" width="5.28515625" style="233" customWidth="1"/>
    <col min="13318" max="13318" width="9.42578125" style="233" customWidth="1"/>
    <col min="13319" max="13319" width="9.85546875" style="233" customWidth="1"/>
    <col min="13320" max="13320" width="9.7109375" style="233" customWidth="1"/>
    <col min="13321" max="13321" width="10.7109375" style="233" customWidth="1"/>
    <col min="13322" max="13322" width="8" style="233" customWidth="1"/>
    <col min="13323" max="13323" width="8.28515625" style="233" customWidth="1"/>
    <col min="13324" max="13568" width="9.140625" style="233"/>
    <col min="13569" max="13569" width="3.5703125" style="233" customWidth="1"/>
    <col min="13570" max="13570" width="9.85546875" style="233" customWidth="1"/>
    <col min="13571" max="13571" width="34.85546875" style="233" customWidth="1"/>
    <col min="13572" max="13572" width="2.7109375" style="233" customWidth="1"/>
    <col min="13573" max="13573" width="5.28515625" style="233" customWidth="1"/>
    <col min="13574" max="13574" width="9.42578125" style="233" customWidth="1"/>
    <col min="13575" max="13575" width="9.85546875" style="233" customWidth="1"/>
    <col min="13576" max="13576" width="9.7109375" style="233" customWidth="1"/>
    <col min="13577" max="13577" width="10.7109375" style="233" customWidth="1"/>
    <col min="13578" max="13578" width="8" style="233" customWidth="1"/>
    <col min="13579" max="13579" width="8.28515625" style="233" customWidth="1"/>
    <col min="13580" max="13824" width="9.140625" style="233"/>
    <col min="13825" max="13825" width="3.5703125" style="233" customWidth="1"/>
    <col min="13826" max="13826" width="9.85546875" style="233" customWidth="1"/>
    <col min="13827" max="13827" width="34.85546875" style="233" customWidth="1"/>
    <col min="13828" max="13828" width="2.7109375" style="233" customWidth="1"/>
    <col min="13829" max="13829" width="5.28515625" style="233" customWidth="1"/>
    <col min="13830" max="13830" width="9.42578125" style="233" customWidth="1"/>
    <col min="13831" max="13831" width="9.85546875" style="233" customWidth="1"/>
    <col min="13832" max="13832" width="9.7109375" style="233" customWidth="1"/>
    <col min="13833" max="13833" width="10.7109375" style="233" customWidth="1"/>
    <col min="13834" max="13834" width="8" style="233" customWidth="1"/>
    <col min="13835" max="13835" width="8.28515625" style="233" customWidth="1"/>
    <col min="13836" max="14080" width="9.140625" style="233"/>
    <col min="14081" max="14081" width="3.5703125" style="233" customWidth="1"/>
    <col min="14082" max="14082" width="9.85546875" style="233" customWidth="1"/>
    <col min="14083" max="14083" width="34.85546875" style="233" customWidth="1"/>
    <col min="14084" max="14084" width="2.7109375" style="233" customWidth="1"/>
    <col min="14085" max="14085" width="5.28515625" style="233" customWidth="1"/>
    <col min="14086" max="14086" width="9.42578125" style="233" customWidth="1"/>
    <col min="14087" max="14087" width="9.85546875" style="233" customWidth="1"/>
    <col min="14088" max="14088" width="9.7109375" style="233" customWidth="1"/>
    <col min="14089" max="14089" width="10.7109375" style="233" customWidth="1"/>
    <col min="14090" max="14090" width="8" style="233" customWidth="1"/>
    <col min="14091" max="14091" width="8.28515625" style="233" customWidth="1"/>
    <col min="14092" max="14336" width="9.140625" style="233"/>
    <col min="14337" max="14337" width="3.5703125" style="233" customWidth="1"/>
    <col min="14338" max="14338" width="9.85546875" style="233" customWidth="1"/>
    <col min="14339" max="14339" width="34.85546875" style="233" customWidth="1"/>
    <col min="14340" max="14340" width="2.7109375" style="233" customWidth="1"/>
    <col min="14341" max="14341" width="5.28515625" style="233" customWidth="1"/>
    <col min="14342" max="14342" width="9.42578125" style="233" customWidth="1"/>
    <col min="14343" max="14343" width="9.85546875" style="233" customWidth="1"/>
    <col min="14344" max="14344" width="9.7109375" style="233" customWidth="1"/>
    <col min="14345" max="14345" width="10.7109375" style="233" customWidth="1"/>
    <col min="14346" max="14346" width="8" style="233" customWidth="1"/>
    <col min="14347" max="14347" width="8.28515625" style="233" customWidth="1"/>
    <col min="14348" max="14592" width="9.140625" style="233"/>
    <col min="14593" max="14593" width="3.5703125" style="233" customWidth="1"/>
    <col min="14594" max="14594" width="9.85546875" style="233" customWidth="1"/>
    <col min="14595" max="14595" width="34.85546875" style="233" customWidth="1"/>
    <col min="14596" max="14596" width="2.7109375" style="233" customWidth="1"/>
    <col min="14597" max="14597" width="5.28515625" style="233" customWidth="1"/>
    <col min="14598" max="14598" width="9.42578125" style="233" customWidth="1"/>
    <col min="14599" max="14599" width="9.85546875" style="233" customWidth="1"/>
    <col min="14600" max="14600" width="9.7109375" style="233" customWidth="1"/>
    <col min="14601" max="14601" width="10.7109375" style="233" customWidth="1"/>
    <col min="14602" max="14602" width="8" style="233" customWidth="1"/>
    <col min="14603" max="14603" width="8.28515625" style="233" customWidth="1"/>
    <col min="14604" max="14848" width="9.140625" style="233"/>
    <col min="14849" max="14849" width="3.5703125" style="233" customWidth="1"/>
    <col min="14850" max="14850" width="9.85546875" style="233" customWidth="1"/>
    <col min="14851" max="14851" width="34.85546875" style="233" customWidth="1"/>
    <col min="14852" max="14852" width="2.7109375" style="233" customWidth="1"/>
    <col min="14853" max="14853" width="5.28515625" style="233" customWidth="1"/>
    <col min="14854" max="14854" width="9.42578125" style="233" customWidth="1"/>
    <col min="14855" max="14855" width="9.85546875" style="233" customWidth="1"/>
    <col min="14856" max="14856" width="9.7109375" style="233" customWidth="1"/>
    <col min="14857" max="14857" width="10.7109375" style="233" customWidth="1"/>
    <col min="14858" max="14858" width="8" style="233" customWidth="1"/>
    <col min="14859" max="14859" width="8.28515625" style="233" customWidth="1"/>
    <col min="14860" max="15104" width="9.140625" style="233"/>
    <col min="15105" max="15105" width="3.5703125" style="233" customWidth="1"/>
    <col min="15106" max="15106" width="9.85546875" style="233" customWidth="1"/>
    <col min="15107" max="15107" width="34.85546875" style="233" customWidth="1"/>
    <col min="15108" max="15108" width="2.7109375" style="233" customWidth="1"/>
    <col min="15109" max="15109" width="5.28515625" style="233" customWidth="1"/>
    <col min="15110" max="15110" width="9.42578125" style="233" customWidth="1"/>
    <col min="15111" max="15111" width="9.85546875" style="233" customWidth="1"/>
    <col min="15112" max="15112" width="9.7109375" style="233" customWidth="1"/>
    <col min="15113" max="15113" width="10.7109375" style="233" customWidth="1"/>
    <col min="15114" max="15114" width="8" style="233" customWidth="1"/>
    <col min="15115" max="15115" width="8.28515625" style="233" customWidth="1"/>
    <col min="15116" max="15360" width="9.140625" style="233"/>
    <col min="15361" max="15361" width="3.5703125" style="233" customWidth="1"/>
    <col min="15362" max="15362" width="9.85546875" style="233" customWidth="1"/>
    <col min="15363" max="15363" width="34.85546875" style="233" customWidth="1"/>
    <col min="15364" max="15364" width="2.7109375" style="233" customWidth="1"/>
    <col min="15365" max="15365" width="5.28515625" style="233" customWidth="1"/>
    <col min="15366" max="15366" width="9.42578125" style="233" customWidth="1"/>
    <col min="15367" max="15367" width="9.85546875" style="233" customWidth="1"/>
    <col min="15368" max="15368" width="9.7109375" style="233" customWidth="1"/>
    <col min="15369" max="15369" width="10.7109375" style="233" customWidth="1"/>
    <col min="15370" max="15370" width="8" style="233" customWidth="1"/>
    <col min="15371" max="15371" width="8.28515625" style="233" customWidth="1"/>
    <col min="15372" max="15616" width="9.140625" style="233"/>
    <col min="15617" max="15617" width="3.5703125" style="233" customWidth="1"/>
    <col min="15618" max="15618" width="9.85546875" style="233" customWidth="1"/>
    <col min="15619" max="15619" width="34.85546875" style="233" customWidth="1"/>
    <col min="15620" max="15620" width="2.7109375" style="233" customWidth="1"/>
    <col min="15621" max="15621" width="5.28515625" style="233" customWidth="1"/>
    <col min="15622" max="15622" width="9.42578125" style="233" customWidth="1"/>
    <col min="15623" max="15623" width="9.85546875" style="233" customWidth="1"/>
    <col min="15624" max="15624" width="9.7109375" style="233" customWidth="1"/>
    <col min="15625" max="15625" width="10.7109375" style="233" customWidth="1"/>
    <col min="15626" max="15626" width="8" style="233" customWidth="1"/>
    <col min="15627" max="15627" width="8.28515625" style="233" customWidth="1"/>
    <col min="15628" max="15872" width="9.140625" style="233"/>
    <col min="15873" max="15873" width="3.5703125" style="233" customWidth="1"/>
    <col min="15874" max="15874" width="9.85546875" style="233" customWidth="1"/>
    <col min="15875" max="15875" width="34.85546875" style="233" customWidth="1"/>
    <col min="15876" max="15876" width="2.7109375" style="233" customWidth="1"/>
    <col min="15877" max="15877" width="5.28515625" style="233" customWidth="1"/>
    <col min="15878" max="15878" width="9.42578125" style="233" customWidth="1"/>
    <col min="15879" max="15879" width="9.85546875" style="233" customWidth="1"/>
    <col min="15880" max="15880" width="9.7109375" style="233" customWidth="1"/>
    <col min="15881" max="15881" width="10.7109375" style="233" customWidth="1"/>
    <col min="15882" max="15882" width="8" style="233" customWidth="1"/>
    <col min="15883" max="15883" width="8.28515625" style="233" customWidth="1"/>
    <col min="15884" max="16128" width="9.140625" style="233"/>
    <col min="16129" max="16129" width="3.5703125" style="233" customWidth="1"/>
    <col min="16130" max="16130" width="9.85546875" style="233" customWidth="1"/>
    <col min="16131" max="16131" width="34.85546875" style="233" customWidth="1"/>
    <col min="16132" max="16132" width="2.7109375" style="233" customWidth="1"/>
    <col min="16133" max="16133" width="5.28515625" style="233" customWidth="1"/>
    <col min="16134" max="16134" width="9.42578125" style="233" customWidth="1"/>
    <col min="16135" max="16135" width="9.85546875" style="233" customWidth="1"/>
    <col min="16136" max="16136" width="9.7109375" style="233" customWidth="1"/>
    <col min="16137" max="16137" width="10.7109375" style="233" customWidth="1"/>
    <col min="16138" max="16138" width="8" style="233" customWidth="1"/>
    <col min="16139" max="16139" width="8.28515625" style="233" customWidth="1"/>
    <col min="16140" max="16384" width="9.140625" style="233"/>
  </cols>
  <sheetData>
    <row r="1" spans="1:11">
      <c r="B1" s="234"/>
      <c r="J1" s="235"/>
      <c r="K1" s="235"/>
    </row>
    <row r="2" spans="1:11" ht="28.9" customHeight="1">
      <c r="A2" s="581" t="s">
        <v>933</v>
      </c>
      <c r="B2" s="582"/>
      <c r="C2" s="582"/>
      <c r="D2" s="582"/>
      <c r="E2" s="582"/>
      <c r="F2" s="582"/>
      <c r="G2" s="582"/>
      <c r="H2" s="582"/>
      <c r="I2" s="582"/>
      <c r="J2" s="236"/>
    </row>
    <row r="3" spans="1:11" s="237" customFormat="1" ht="26.45" customHeight="1">
      <c r="A3" s="583" t="s">
        <v>934</v>
      </c>
      <c r="B3" s="583"/>
      <c r="C3" s="583"/>
      <c r="D3" s="583"/>
      <c r="E3" s="583"/>
      <c r="F3" s="584" t="s">
        <v>935</v>
      </c>
      <c r="G3" s="585"/>
      <c r="H3" s="584" t="s">
        <v>936</v>
      </c>
      <c r="I3" s="585"/>
    </row>
    <row r="4" spans="1:11" s="235" customFormat="1" ht="23.25" customHeight="1" thickBot="1">
      <c r="A4" s="238" t="s">
        <v>937</v>
      </c>
      <c r="B4" s="239" t="s">
        <v>938</v>
      </c>
      <c r="C4" s="238" t="s">
        <v>5</v>
      </c>
      <c r="D4" s="240" t="s">
        <v>124</v>
      </c>
      <c r="E4" s="241" t="s">
        <v>939</v>
      </c>
      <c r="F4" s="242" t="s">
        <v>940</v>
      </c>
      <c r="G4" s="242" t="s">
        <v>941</v>
      </c>
      <c r="H4" s="242" t="s">
        <v>942</v>
      </c>
      <c r="I4" s="242" t="s">
        <v>941</v>
      </c>
      <c r="J4" s="243"/>
    </row>
    <row r="5" spans="1:11" s="235" customFormat="1" ht="18.600000000000001" customHeight="1" thickTop="1">
      <c r="A5" s="244"/>
      <c r="B5" s="245"/>
      <c r="C5" s="244"/>
      <c r="D5" s="246"/>
      <c r="E5" s="243"/>
      <c r="F5" s="247"/>
      <c r="G5" s="247"/>
      <c r="H5" s="247"/>
      <c r="I5" s="247"/>
      <c r="J5" s="243"/>
    </row>
    <row r="6" spans="1:11" s="235" customFormat="1" ht="23.25" customHeight="1">
      <c r="A6" s="248"/>
      <c r="B6" s="249" t="s">
        <v>943</v>
      </c>
      <c r="C6" s="250" t="s">
        <v>944</v>
      </c>
      <c r="D6" s="251"/>
      <c r="E6" s="243"/>
      <c r="F6" s="252"/>
      <c r="G6" s="252" t="s">
        <v>945</v>
      </c>
      <c r="H6" s="252" t="s">
        <v>946</v>
      </c>
      <c r="I6" s="252"/>
      <c r="J6" s="243"/>
    </row>
    <row r="7" spans="1:11" ht="17.45" customHeight="1">
      <c r="A7" s="248"/>
      <c r="B7" s="249"/>
      <c r="C7" s="251"/>
      <c r="D7" s="251"/>
      <c r="E7" s="243"/>
      <c r="F7" s="252"/>
      <c r="G7" s="252"/>
      <c r="H7" s="252"/>
      <c r="I7" s="252"/>
      <c r="J7" s="243"/>
      <c r="K7" s="235"/>
    </row>
    <row r="8" spans="1:11" ht="21.95" customHeight="1">
      <c r="A8" s="248">
        <v>1</v>
      </c>
      <c r="B8" s="249"/>
      <c r="C8" s="251" t="s">
        <v>947</v>
      </c>
      <c r="D8" s="251"/>
      <c r="E8" s="253"/>
      <c r="F8" s="252"/>
      <c r="G8" s="252"/>
      <c r="H8" s="252"/>
      <c r="I8" s="252">
        <f>G103</f>
        <v>0</v>
      </c>
      <c r="J8" s="253"/>
      <c r="K8" s="235"/>
    </row>
    <row r="9" spans="1:11" ht="21.95" customHeight="1">
      <c r="A9" s="248">
        <f>A8+1</f>
        <v>2</v>
      </c>
      <c r="B9" s="249"/>
      <c r="C9" s="251" t="s">
        <v>948</v>
      </c>
      <c r="D9" s="251"/>
      <c r="E9" s="253"/>
      <c r="F9" s="252"/>
      <c r="G9" s="252"/>
      <c r="H9" s="252"/>
      <c r="I9" s="252">
        <f>I103</f>
        <v>0</v>
      </c>
      <c r="J9" s="253"/>
      <c r="K9" s="235"/>
    </row>
    <row r="10" spans="1:11" s="235" customFormat="1" ht="21.95" customHeight="1">
      <c r="A10" s="248">
        <f>A9+1</f>
        <v>3</v>
      </c>
      <c r="B10" s="249"/>
      <c r="C10" s="251" t="s">
        <v>949</v>
      </c>
      <c r="D10" s="251"/>
      <c r="E10" s="253"/>
      <c r="F10" s="252"/>
      <c r="G10" s="252"/>
      <c r="H10" s="252"/>
      <c r="I10" s="252">
        <f>G109</f>
        <v>0</v>
      </c>
      <c r="J10" s="253"/>
    </row>
    <row r="11" spans="1:11" s="235" customFormat="1" ht="21.95" customHeight="1">
      <c r="A11" s="248">
        <f>A10+1</f>
        <v>4</v>
      </c>
      <c r="B11" s="249"/>
      <c r="C11" s="251" t="s">
        <v>950</v>
      </c>
      <c r="D11" s="251"/>
      <c r="E11" s="253"/>
      <c r="F11" s="252"/>
      <c r="G11" s="252"/>
      <c r="H11" s="252"/>
      <c r="I11" s="252">
        <f>I173</f>
        <v>0</v>
      </c>
      <c r="J11" s="253"/>
    </row>
    <row r="12" spans="1:11" s="258" customFormat="1" ht="21.95" customHeight="1">
      <c r="A12" s="248">
        <f>A11+1</f>
        <v>5</v>
      </c>
      <c r="B12" s="254"/>
      <c r="C12" s="255" t="s">
        <v>951</v>
      </c>
      <c r="D12" s="255"/>
      <c r="E12" s="256"/>
      <c r="F12" s="257"/>
      <c r="G12" s="257"/>
      <c r="H12" s="257"/>
      <c r="I12" s="257">
        <f>I194</f>
        <v>0</v>
      </c>
      <c r="J12" s="256"/>
    </row>
    <row r="13" spans="1:11" s="235" customFormat="1" ht="21.95" customHeight="1">
      <c r="A13" s="248">
        <f>A12+1</f>
        <v>6</v>
      </c>
      <c r="B13" s="259"/>
      <c r="C13" s="251" t="s">
        <v>952</v>
      </c>
      <c r="D13" s="251"/>
      <c r="E13" s="260"/>
      <c r="F13" s="252"/>
      <c r="G13" s="252"/>
      <c r="H13" s="252"/>
      <c r="I13" s="261">
        <f>SUM(I8:I12)</f>
        <v>0</v>
      </c>
      <c r="J13" s="253"/>
    </row>
    <row r="14" spans="1:11" s="235" customFormat="1" ht="23.25" customHeight="1">
      <c r="A14" s="248"/>
      <c r="B14" s="249"/>
      <c r="C14" s="250"/>
      <c r="D14" s="251"/>
      <c r="E14" s="260"/>
      <c r="F14" s="252"/>
      <c r="G14" s="252"/>
      <c r="H14" s="252"/>
      <c r="I14" s="252"/>
      <c r="J14" s="243"/>
    </row>
    <row r="15" spans="1:11" s="235" customFormat="1" ht="23.25" customHeight="1">
      <c r="A15" s="248"/>
      <c r="B15" s="249"/>
      <c r="C15" s="250"/>
      <c r="D15" s="251"/>
      <c r="E15" s="260"/>
      <c r="F15" s="252"/>
      <c r="G15" s="252"/>
      <c r="H15" s="252"/>
      <c r="I15" s="252"/>
      <c r="J15" s="243"/>
    </row>
    <row r="16" spans="1:11" s="235" customFormat="1" ht="23.25" customHeight="1">
      <c r="A16" s="248"/>
      <c r="B16" s="249"/>
      <c r="C16" s="250"/>
      <c r="D16" s="251"/>
      <c r="E16" s="260"/>
      <c r="F16" s="252"/>
      <c r="G16" s="252"/>
      <c r="H16" s="252"/>
      <c r="I16" s="252"/>
      <c r="J16" s="243"/>
    </row>
    <row r="17" spans="1:16" ht="23.1" customHeight="1">
      <c r="A17" s="248">
        <v>1</v>
      </c>
      <c r="B17" s="262" t="s">
        <v>953</v>
      </c>
      <c r="C17" s="251" t="s">
        <v>954</v>
      </c>
      <c r="D17" s="251" t="s">
        <v>197</v>
      </c>
      <c r="E17" s="260">
        <v>184</v>
      </c>
      <c r="F17" s="252"/>
      <c r="G17" s="252">
        <f t="shared" ref="G17:G34" si="0">E17*F17</f>
        <v>0</v>
      </c>
      <c r="H17" s="252"/>
      <c r="I17" s="252">
        <f t="shared" ref="I17:I57" si="1">E17*H17</f>
        <v>0</v>
      </c>
      <c r="J17" s="263"/>
      <c r="K17" s="263"/>
      <c r="L17" s="235"/>
      <c r="M17" s="235"/>
    </row>
    <row r="18" spans="1:16" ht="23.1" customHeight="1">
      <c r="A18" s="248">
        <f t="shared" ref="A18:A81" si="2">A17+1</f>
        <v>2</v>
      </c>
      <c r="B18" s="262" t="s">
        <v>955</v>
      </c>
      <c r="C18" s="251" t="s">
        <v>956</v>
      </c>
      <c r="D18" s="251" t="s">
        <v>197</v>
      </c>
      <c r="E18" s="260">
        <v>876</v>
      </c>
      <c r="F18" s="252"/>
      <c r="G18" s="252">
        <f t="shared" si="0"/>
        <v>0</v>
      </c>
      <c r="H18" s="252"/>
      <c r="I18" s="252">
        <f t="shared" si="1"/>
        <v>0</v>
      </c>
      <c r="J18" s="263"/>
      <c r="K18" s="263"/>
      <c r="L18" s="235"/>
      <c r="M18" s="235"/>
    </row>
    <row r="19" spans="1:16" ht="23.1" customHeight="1">
      <c r="A19" s="248">
        <f t="shared" si="2"/>
        <v>3</v>
      </c>
      <c r="B19" s="262" t="s">
        <v>957</v>
      </c>
      <c r="C19" s="251" t="s">
        <v>958</v>
      </c>
      <c r="D19" s="251" t="s">
        <v>197</v>
      </c>
      <c r="E19" s="260">
        <v>255</v>
      </c>
      <c r="F19" s="252"/>
      <c r="G19" s="252">
        <f t="shared" si="0"/>
        <v>0</v>
      </c>
      <c r="H19" s="252"/>
      <c r="I19" s="252">
        <f t="shared" si="1"/>
        <v>0</v>
      </c>
      <c r="J19" s="263"/>
      <c r="K19" s="263"/>
      <c r="L19" s="235"/>
      <c r="M19" s="235"/>
    </row>
    <row r="20" spans="1:16" ht="23.1" customHeight="1">
      <c r="A20" s="248">
        <f t="shared" si="2"/>
        <v>4</v>
      </c>
      <c r="B20" s="262" t="s">
        <v>959</v>
      </c>
      <c r="C20" s="251" t="s">
        <v>960</v>
      </c>
      <c r="D20" s="251" t="s">
        <v>197</v>
      </c>
      <c r="E20" s="260">
        <v>468</v>
      </c>
      <c r="F20" s="252"/>
      <c r="G20" s="252">
        <f t="shared" si="0"/>
        <v>0</v>
      </c>
      <c r="H20" s="252"/>
      <c r="I20" s="252">
        <f t="shared" si="1"/>
        <v>0</v>
      </c>
      <c r="J20" s="263"/>
      <c r="K20" s="263"/>
      <c r="L20" s="235"/>
      <c r="M20" s="235"/>
    </row>
    <row r="21" spans="1:16" ht="23.45" customHeight="1">
      <c r="A21" s="248">
        <f t="shared" si="2"/>
        <v>5</v>
      </c>
      <c r="B21" s="262" t="s">
        <v>961</v>
      </c>
      <c r="C21" s="251" t="s">
        <v>962</v>
      </c>
      <c r="D21" s="251" t="s">
        <v>197</v>
      </c>
      <c r="E21" s="260">
        <v>13</v>
      </c>
      <c r="F21" s="252"/>
      <c r="G21" s="252">
        <f t="shared" si="0"/>
        <v>0</v>
      </c>
      <c r="H21" s="252"/>
      <c r="I21" s="252">
        <f t="shared" si="1"/>
        <v>0</v>
      </c>
      <c r="J21" s="263"/>
      <c r="K21" s="263"/>
      <c r="L21" s="235"/>
      <c r="M21" s="235"/>
    </row>
    <row r="22" spans="1:16" ht="23.45" customHeight="1">
      <c r="A22" s="248">
        <f t="shared" si="2"/>
        <v>6</v>
      </c>
      <c r="B22" s="262" t="s">
        <v>963</v>
      </c>
      <c r="C22" s="251" t="s">
        <v>964</v>
      </c>
      <c r="D22" s="251" t="s">
        <v>197</v>
      </c>
      <c r="E22" s="260">
        <v>32</v>
      </c>
      <c r="F22" s="252"/>
      <c r="G22" s="252">
        <f t="shared" si="0"/>
        <v>0</v>
      </c>
      <c r="H22" s="252"/>
      <c r="I22" s="252">
        <f t="shared" si="1"/>
        <v>0</v>
      </c>
      <c r="J22" s="263"/>
      <c r="K22" s="263"/>
      <c r="L22" s="235"/>
      <c r="M22" s="235"/>
      <c r="N22" s="243"/>
      <c r="O22" s="235"/>
      <c r="P22" s="235"/>
    </row>
    <row r="23" spans="1:16" ht="23.45" customHeight="1">
      <c r="A23" s="248">
        <f t="shared" si="2"/>
        <v>7</v>
      </c>
      <c r="B23" s="262" t="s">
        <v>965</v>
      </c>
      <c r="C23" s="251" t="s">
        <v>966</v>
      </c>
      <c r="D23" s="251" t="s">
        <v>197</v>
      </c>
      <c r="E23" s="260">
        <v>78</v>
      </c>
      <c r="F23" s="252"/>
      <c r="G23" s="252">
        <f t="shared" si="0"/>
        <v>0</v>
      </c>
      <c r="H23" s="252"/>
      <c r="I23" s="252">
        <f t="shared" si="1"/>
        <v>0</v>
      </c>
      <c r="J23" s="263"/>
      <c r="K23" s="263"/>
      <c r="L23" s="235"/>
      <c r="M23" s="235"/>
    </row>
    <row r="24" spans="1:16" ht="23.45" customHeight="1">
      <c r="A24" s="248">
        <f t="shared" si="2"/>
        <v>8</v>
      </c>
      <c r="B24" s="262" t="s">
        <v>967</v>
      </c>
      <c r="C24" s="251" t="s">
        <v>968</v>
      </c>
      <c r="D24" s="251" t="s">
        <v>197</v>
      </c>
      <c r="E24" s="260">
        <v>8</v>
      </c>
      <c r="F24" s="252"/>
      <c r="G24" s="252">
        <f t="shared" si="0"/>
        <v>0</v>
      </c>
      <c r="H24" s="252"/>
      <c r="I24" s="252">
        <f t="shared" si="1"/>
        <v>0</v>
      </c>
      <c r="J24" s="263"/>
      <c r="K24" s="263"/>
      <c r="L24" s="235"/>
      <c r="M24" s="235"/>
    </row>
    <row r="25" spans="1:16" ht="22.5">
      <c r="A25" s="248">
        <f t="shared" si="2"/>
        <v>9</v>
      </c>
      <c r="B25" s="262" t="s">
        <v>969</v>
      </c>
      <c r="C25" s="251" t="s">
        <v>970</v>
      </c>
      <c r="D25" s="251" t="s">
        <v>197</v>
      </c>
      <c r="E25" s="260">
        <v>38</v>
      </c>
      <c r="F25" s="252"/>
      <c r="G25" s="252">
        <f t="shared" si="0"/>
        <v>0</v>
      </c>
      <c r="H25" s="252"/>
      <c r="I25" s="252">
        <f t="shared" si="1"/>
        <v>0</v>
      </c>
      <c r="J25" s="263"/>
      <c r="K25" s="263"/>
      <c r="L25" s="235"/>
      <c r="M25" s="235"/>
    </row>
    <row r="26" spans="1:16" ht="23.45" customHeight="1">
      <c r="A26" s="248">
        <f t="shared" si="2"/>
        <v>10</v>
      </c>
      <c r="B26" s="264" t="s">
        <v>971</v>
      </c>
      <c r="C26" s="251" t="s">
        <v>972</v>
      </c>
      <c r="D26" s="251" t="s">
        <v>197</v>
      </c>
      <c r="E26" s="260">
        <v>38</v>
      </c>
      <c r="F26" s="252"/>
      <c r="G26" s="252">
        <f t="shared" si="0"/>
        <v>0</v>
      </c>
      <c r="H26" s="252"/>
      <c r="I26" s="252">
        <f t="shared" si="1"/>
        <v>0</v>
      </c>
      <c r="J26" s="263"/>
      <c r="K26" s="263"/>
      <c r="L26" s="235"/>
      <c r="M26" s="235"/>
    </row>
    <row r="27" spans="1:16" ht="23.45" customHeight="1">
      <c r="A27" s="248">
        <f t="shared" si="2"/>
        <v>11</v>
      </c>
      <c r="B27" s="264" t="s">
        <v>971</v>
      </c>
      <c r="C27" s="251" t="s">
        <v>973</v>
      </c>
      <c r="D27" s="251" t="s">
        <v>197</v>
      </c>
      <c r="E27" s="260">
        <v>102</v>
      </c>
      <c r="F27" s="252"/>
      <c r="G27" s="252">
        <f t="shared" si="0"/>
        <v>0</v>
      </c>
      <c r="H27" s="252"/>
      <c r="I27" s="252">
        <f t="shared" si="1"/>
        <v>0</v>
      </c>
      <c r="J27" s="263"/>
      <c r="K27" s="263"/>
      <c r="L27" s="235"/>
      <c r="M27" s="235"/>
    </row>
    <row r="28" spans="1:16" ht="23.45" customHeight="1">
      <c r="A28" s="248">
        <f t="shared" si="2"/>
        <v>12</v>
      </c>
      <c r="B28" s="264" t="s">
        <v>971</v>
      </c>
      <c r="C28" s="251" t="s">
        <v>974</v>
      </c>
      <c r="D28" s="251" t="s">
        <v>197</v>
      </c>
      <c r="E28" s="260">
        <v>10</v>
      </c>
      <c r="F28" s="252"/>
      <c r="G28" s="252">
        <f t="shared" si="0"/>
        <v>0</v>
      </c>
      <c r="H28" s="252"/>
      <c r="I28" s="252">
        <f t="shared" si="1"/>
        <v>0</v>
      </c>
      <c r="J28" s="263"/>
      <c r="K28" s="263"/>
      <c r="L28" s="235"/>
      <c r="M28" s="235"/>
    </row>
    <row r="29" spans="1:16" ht="23.45" customHeight="1">
      <c r="A29" s="248">
        <f t="shared" si="2"/>
        <v>13</v>
      </c>
      <c r="B29" s="262" t="s">
        <v>975</v>
      </c>
      <c r="C29" s="251" t="s">
        <v>976</v>
      </c>
      <c r="D29" s="251" t="s">
        <v>197</v>
      </c>
      <c r="E29" s="243">
        <v>21</v>
      </c>
      <c r="F29" s="252"/>
      <c r="G29" s="252">
        <f t="shared" si="0"/>
        <v>0</v>
      </c>
      <c r="H29" s="252"/>
      <c r="I29" s="252">
        <f t="shared" si="1"/>
        <v>0</v>
      </c>
      <c r="J29" s="264"/>
      <c r="K29" s="265"/>
      <c r="L29" s="235"/>
      <c r="M29" s="235"/>
      <c r="N29" s="243"/>
      <c r="O29" s="235"/>
      <c r="P29" s="235"/>
    </row>
    <row r="30" spans="1:16" ht="23.45" customHeight="1">
      <c r="A30" s="248">
        <f t="shared" si="2"/>
        <v>14</v>
      </c>
      <c r="B30" s="262" t="s">
        <v>977</v>
      </c>
      <c r="C30" s="251" t="s">
        <v>978</v>
      </c>
      <c r="D30" s="251" t="s">
        <v>197</v>
      </c>
      <c r="E30" s="243">
        <v>20</v>
      </c>
      <c r="F30" s="252"/>
      <c r="G30" s="252">
        <f t="shared" si="0"/>
        <v>0</v>
      </c>
      <c r="H30" s="252"/>
      <c r="I30" s="252">
        <f t="shared" si="1"/>
        <v>0</v>
      </c>
      <c r="J30" s="264"/>
      <c r="K30" s="265"/>
      <c r="L30" s="235"/>
      <c r="M30" s="235"/>
      <c r="N30" s="243"/>
      <c r="O30" s="235"/>
      <c r="P30" s="235"/>
    </row>
    <row r="31" spans="1:16" ht="23.45" customHeight="1">
      <c r="A31" s="248">
        <f t="shared" si="2"/>
        <v>15</v>
      </c>
      <c r="B31" s="262" t="s">
        <v>979</v>
      </c>
      <c r="C31" s="251" t="s">
        <v>980</v>
      </c>
      <c r="D31" s="251" t="s">
        <v>197</v>
      </c>
      <c r="E31" s="260">
        <v>83</v>
      </c>
      <c r="F31" s="252"/>
      <c r="G31" s="252">
        <f t="shared" si="0"/>
        <v>0</v>
      </c>
      <c r="H31" s="252"/>
      <c r="I31" s="252">
        <f t="shared" si="1"/>
        <v>0</v>
      </c>
      <c r="J31" s="263"/>
      <c r="K31" s="263"/>
      <c r="L31" s="235"/>
      <c r="M31" s="235"/>
    </row>
    <row r="32" spans="1:16" ht="23.45" customHeight="1">
      <c r="A32" s="248">
        <f t="shared" si="2"/>
        <v>16</v>
      </c>
      <c r="B32" s="262" t="s">
        <v>981</v>
      </c>
      <c r="C32" s="251" t="s">
        <v>982</v>
      </c>
      <c r="D32" s="251" t="s">
        <v>197</v>
      </c>
      <c r="E32" s="260">
        <v>116</v>
      </c>
      <c r="F32" s="252"/>
      <c r="G32" s="252">
        <f t="shared" si="0"/>
        <v>0</v>
      </c>
      <c r="H32" s="252"/>
      <c r="I32" s="252">
        <f t="shared" si="1"/>
        <v>0</v>
      </c>
      <c r="J32" s="264"/>
      <c r="K32" s="265"/>
      <c r="L32" s="235"/>
      <c r="M32" s="235"/>
    </row>
    <row r="33" spans="1:16" ht="23.45" customHeight="1">
      <c r="A33" s="248">
        <f t="shared" si="2"/>
        <v>17</v>
      </c>
      <c r="B33" s="262" t="s">
        <v>983</v>
      </c>
      <c r="C33" s="251" t="s">
        <v>984</v>
      </c>
      <c r="D33" s="251" t="s">
        <v>197</v>
      </c>
      <c r="E33" s="260">
        <v>38</v>
      </c>
      <c r="F33" s="252"/>
      <c r="G33" s="252">
        <f t="shared" si="0"/>
        <v>0</v>
      </c>
      <c r="H33" s="252"/>
      <c r="I33" s="252">
        <f t="shared" si="1"/>
        <v>0</v>
      </c>
      <c r="J33" s="252"/>
      <c r="K33" s="252"/>
      <c r="L33" s="235"/>
      <c r="M33" s="235"/>
    </row>
    <row r="34" spans="1:16" ht="23.45" customHeight="1">
      <c r="A34" s="248">
        <f t="shared" si="2"/>
        <v>18</v>
      </c>
      <c r="B34" s="262" t="s">
        <v>985</v>
      </c>
      <c r="C34" s="251" t="s">
        <v>986</v>
      </c>
      <c r="D34" s="251" t="s">
        <v>698</v>
      </c>
      <c r="E34" s="260">
        <v>14</v>
      </c>
      <c r="F34" s="252"/>
      <c r="G34" s="252">
        <f t="shared" si="0"/>
        <v>0</v>
      </c>
      <c r="H34" s="252"/>
      <c r="I34" s="252">
        <f t="shared" si="1"/>
        <v>0</v>
      </c>
      <c r="J34" s="252"/>
      <c r="K34" s="252"/>
      <c r="L34" s="235"/>
      <c r="M34" s="235"/>
    </row>
    <row r="35" spans="1:16" ht="23.45" customHeight="1">
      <c r="A35" s="248">
        <f t="shared" si="2"/>
        <v>19</v>
      </c>
      <c r="B35" s="262" t="s">
        <v>987</v>
      </c>
      <c r="C35" s="251" t="s">
        <v>988</v>
      </c>
      <c r="D35" s="251" t="s">
        <v>698</v>
      </c>
      <c r="E35" s="260">
        <v>10</v>
      </c>
      <c r="F35" s="252"/>
      <c r="G35" s="252"/>
      <c r="H35" s="252"/>
      <c r="I35" s="252">
        <f t="shared" si="1"/>
        <v>0</v>
      </c>
      <c r="J35" s="252"/>
      <c r="K35" s="252"/>
      <c r="L35" s="235"/>
      <c r="M35" s="235"/>
    </row>
    <row r="36" spans="1:16" ht="23.45" customHeight="1">
      <c r="A36" s="248">
        <f t="shared" si="2"/>
        <v>20</v>
      </c>
      <c r="B36" s="262" t="s">
        <v>989</v>
      </c>
      <c r="C36" s="251" t="s">
        <v>990</v>
      </c>
      <c r="D36" s="251" t="s">
        <v>698</v>
      </c>
      <c r="E36" s="260">
        <v>12</v>
      </c>
      <c r="F36" s="252"/>
      <c r="G36" s="252"/>
      <c r="H36" s="252"/>
      <c r="I36" s="252">
        <f t="shared" si="1"/>
        <v>0</v>
      </c>
      <c r="J36" s="252"/>
      <c r="K36" s="252"/>
      <c r="L36" s="235"/>
      <c r="M36" s="235"/>
    </row>
    <row r="37" spans="1:16" ht="23.45" customHeight="1">
      <c r="A37" s="248">
        <f t="shared" si="2"/>
        <v>21</v>
      </c>
      <c r="B37" s="262" t="s">
        <v>991</v>
      </c>
      <c r="C37" s="251" t="s">
        <v>992</v>
      </c>
      <c r="D37" s="251" t="s">
        <v>698</v>
      </c>
      <c r="E37" s="243">
        <v>32</v>
      </c>
      <c r="F37" s="252"/>
      <c r="G37" s="252"/>
      <c r="H37" s="252"/>
      <c r="I37" s="252">
        <f t="shared" si="1"/>
        <v>0</v>
      </c>
      <c r="J37" s="264"/>
      <c r="K37" s="235"/>
      <c r="L37" s="235"/>
      <c r="M37" s="235"/>
      <c r="N37" s="235"/>
      <c r="O37" s="235"/>
      <c r="P37" s="235"/>
    </row>
    <row r="38" spans="1:16" ht="25.5" customHeight="1">
      <c r="A38" s="248">
        <f t="shared" si="2"/>
        <v>22</v>
      </c>
      <c r="B38" s="262" t="s">
        <v>993</v>
      </c>
      <c r="C38" s="251" t="s">
        <v>994</v>
      </c>
      <c r="D38" s="251" t="s">
        <v>698</v>
      </c>
      <c r="E38" s="260">
        <v>8</v>
      </c>
      <c r="F38" s="252"/>
      <c r="G38" s="252"/>
      <c r="H38" s="252"/>
      <c r="I38" s="252">
        <f t="shared" si="1"/>
        <v>0</v>
      </c>
      <c r="J38" s="252"/>
      <c r="K38" s="252"/>
      <c r="L38" s="235"/>
      <c r="M38" s="235"/>
    </row>
    <row r="39" spans="1:16" ht="23.45" customHeight="1">
      <c r="A39" s="248">
        <f t="shared" si="2"/>
        <v>23</v>
      </c>
      <c r="B39" s="262" t="s">
        <v>995</v>
      </c>
      <c r="C39" s="251" t="s">
        <v>996</v>
      </c>
      <c r="D39" s="251" t="s">
        <v>698</v>
      </c>
      <c r="E39" s="260">
        <v>2</v>
      </c>
      <c r="F39" s="252"/>
      <c r="G39" s="252"/>
      <c r="H39" s="252"/>
      <c r="I39" s="252">
        <f t="shared" si="1"/>
        <v>0</v>
      </c>
      <c r="J39" s="252"/>
      <c r="K39" s="252"/>
      <c r="L39" s="235"/>
      <c r="M39" s="235"/>
    </row>
    <row r="40" spans="1:16" ht="23.45" customHeight="1">
      <c r="A40" s="248">
        <f t="shared" si="2"/>
        <v>24</v>
      </c>
      <c r="B40" s="262" t="s">
        <v>997</v>
      </c>
      <c r="C40" s="251" t="s">
        <v>998</v>
      </c>
      <c r="D40" s="251" t="s">
        <v>698</v>
      </c>
      <c r="E40" s="243">
        <v>4</v>
      </c>
      <c r="F40" s="252"/>
      <c r="G40" s="252"/>
      <c r="H40" s="252"/>
      <c r="I40" s="252">
        <f t="shared" si="1"/>
        <v>0</v>
      </c>
      <c r="J40" s="264"/>
      <c r="K40" s="235"/>
      <c r="L40" s="235"/>
      <c r="M40" s="235"/>
    </row>
    <row r="41" spans="1:16" ht="23.45" customHeight="1">
      <c r="A41" s="248">
        <f t="shared" si="2"/>
        <v>25</v>
      </c>
      <c r="B41" s="262" t="s">
        <v>999</v>
      </c>
      <c r="C41" s="251" t="s">
        <v>1000</v>
      </c>
      <c r="D41" s="251" t="s">
        <v>698</v>
      </c>
      <c r="E41" s="243">
        <v>2</v>
      </c>
      <c r="F41" s="252"/>
      <c r="G41" s="252"/>
      <c r="H41" s="252"/>
      <c r="I41" s="252">
        <f t="shared" si="1"/>
        <v>0</v>
      </c>
      <c r="J41" s="264"/>
      <c r="K41" s="235"/>
      <c r="L41" s="235"/>
      <c r="M41" s="235"/>
    </row>
    <row r="42" spans="1:16" s="237" customFormat="1" ht="24.95" customHeight="1">
      <c r="A42" s="248">
        <f t="shared" si="2"/>
        <v>26</v>
      </c>
      <c r="B42" s="262" t="s">
        <v>1001</v>
      </c>
      <c r="C42" s="251" t="s">
        <v>1002</v>
      </c>
      <c r="D42" s="251" t="s">
        <v>698</v>
      </c>
      <c r="E42" s="243">
        <v>1</v>
      </c>
      <c r="F42" s="252"/>
      <c r="G42" s="252">
        <f t="shared" ref="G42:G53" si="3">E42*F42</f>
        <v>0</v>
      </c>
      <c r="H42" s="252"/>
      <c r="I42" s="252">
        <f t="shared" si="1"/>
        <v>0</v>
      </c>
      <c r="J42" s="243"/>
      <c r="K42" s="266"/>
      <c r="L42" s="266"/>
      <c r="M42" s="266"/>
    </row>
    <row r="43" spans="1:16" s="237" customFormat="1" ht="24.95" customHeight="1">
      <c r="A43" s="248">
        <f t="shared" si="2"/>
        <v>27</v>
      </c>
      <c r="B43" s="262" t="s">
        <v>1003</v>
      </c>
      <c r="C43" s="251" t="s">
        <v>1004</v>
      </c>
      <c r="D43" s="251" t="s">
        <v>698</v>
      </c>
      <c r="E43" s="243">
        <v>8</v>
      </c>
      <c r="F43" s="252"/>
      <c r="G43" s="252">
        <f t="shared" si="3"/>
        <v>0</v>
      </c>
      <c r="H43" s="252"/>
      <c r="I43" s="252">
        <f t="shared" si="1"/>
        <v>0</v>
      </c>
      <c r="J43" s="243"/>
    </row>
    <row r="44" spans="1:16" s="237" customFormat="1" ht="24.95" customHeight="1">
      <c r="A44" s="248">
        <f t="shared" si="2"/>
        <v>28</v>
      </c>
      <c r="B44" s="262" t="s">
        <v>1005</v>
      </c>
      <c r="C44" s="251" t="s">
        <v>1006</v>
      </c>
      <c r="D44" s="251" t="s">
        <v>698</v>
      </c>
      <c r="E44" s="243">
        <v>12</v>
      </c>
      <c r="F44" s="252"/>
      <c r="G44" s="252">
        <f t="shared" si="3"/>
        <v>0</v>
      </c>
      <c r="H44" s="252"/>
      <c r="I44" s="252">
        <f t="shared" si="1"/>
        <v>0</v>
      </c>
      <c r="J44" s="243"/>
    </row>
    <row r="45" spans="1:16" s="237" customFormat="1" ht="24.95" customHeight="1">
      <c r="A45" s="248">
        <f t="shared" si="2"/>
        <v>29</v>
      </c>
      <c r="B45" s="262" t="s">
        <v>1007</v>
      </c>
      <c r="C45" s="251" t="s">
        <v>1008</v>
      </c>
      <c r="D45" s="251" t="s">
        <v>698</v>
      </c>
      <c r="E45" s="243">
        <v>22</v>
      </c>
      <c r="F45" s="252"/>
      <c r="G45" s="252">
        <f t="shared" si="3"/>
        <v>0</v>
      </c>
      <c r="H45" s="252"/>
      <c r="I45" s="252">
        <f t="shared" si="1"/>
        <v>0</v>
      </c>
      <c r="J45" s="243"/>
    </row>
    <row r="46" spans="1:16" ht="35.450000000000003" customHeight="1">
      <c r="A46" s="248">
        <f t="shared" si="2"/>
        <v>30</v>
      </c>
      <c r="B46" s="264" t="s">
        <v>971</v>
      </c>
      <c r="C46" s="251" t="s">
        <v>1009</v>
      </c>
      <c r="D46" s="251" t="s">
        <v>698</v>
      </c>
      <c r="E46" s="243">
        <v>2</v>
      </c>
      <c r="F46" s="252"/>
      <c r="G46" s="252">
        <f t="shared" si="3"/>
        <v>0</v>
      </c>
      <c r="H46" s="252"/>
      <c r="I46" s="252">
        <f t="shared" si="1"/>
        <v>0</v>
      </c>
      <c r="J46" s="243"/>
      <c r="K46" s="243"/>
      <c r="M46" s="243"/>
    </row>
    <row r="47" spans="1:16" ht="34.9" customHeight="1">
      <c r="A47" s="248">
        <f t="shared" si="2"/>
        <v>31</v>
      </c>
      <c r="B47" s="264" t="s">
        <v>971</v>
      </c>
      <c r="C47" s="251" t="s">
        <v>1010</v>
      </c>
      <c r="D47" s="251" t="s">
        <v>698</v>
      </c>
      <c r="E47" s="243">
        <v>2</v>
      </c>
      <c r="F47" s="252"/>
      <c r="G47" s="252">
        <f t="shared" si="3"/>
        <v>0</v>
      </c>
      <c r="H47" s="252"/>
      <c r="I47" s="252">
        <f t="shared" si="1"/>
        <v>0</v>
      </c>
      <c r="J47" s="264"/>
      <c r="K47" s="243"/>
      <c r="M47" s="243"/>
    </row>
    <row r="48" spans="1:16" ht="31.15" customHeight="1">
      <c r="A48" s="248">
        <f t="shared" si="2"/>
        <v>32</v>
      </c>
      <c r="B48" s="264" t="s">
        <v>971</v>
      </c>
      <c r="C48" s="251" t="s">
        <v>1011</v>
      </c>
      <c r="D48" s="251" t="s">
        <v>698</v>
      </c>
      <c r="E48" s="243">
        <v>1</v>
      </c>
      <c r="F48" s="252"/>
      <c r="G48" s="252">
        <f t="shared" si="3"/>
        <v>0</v>
      </c>
      <c r="H48" s="252"/>
      <c r="I48" s="252">
        <f t="shared" si="1"/>
        <v>0</v>
      </c>
      <c r="J48" s="243"/>
      <c r="K48" s="243"/>
      <c r="M48" s="243"/>
    </row>
    <row r="49" spans="1:11" s="237" customFormat="1" ht="23.45" customHeight="1">
      <c r="A49" s="248">
        <f t="shared" si="2"/>
        <v>33</v>
      </c>
      <c r="B49" s="264" t="s">
        <v>971</v>
      </c>
      <c r="C49" s="251" t="s">
        <v>1012</v>
      </c>
      <c r="D49" s="251" t="s">
        <v>698</v>
      </c>
      <c r="E49" s="243">
        <v>2</v>
      </c>
      <c r="F49" s="252"/>
      <c r="G49" s="252">
        <f t="shared" si="3"/>
        <v>0</v>
      </c>
      <c r="H49" s="252"/>
      <c r="I49" s="252">
        <f t="shared" si="1"/>
        <v>0</v>
      </c>
      <c r="J49" s="243"/>
      <c r="K49" s="266"/>
    </row>
    <row r="50" spans="1:11" s="237" customFormat="1" ht="23.45" customHeight="1">
      <c r="A50" s="248">
        <f t="shared" si="2"/>
        <v>34</v>
      </c>
      <c r="B50" s="264" t="s">
        <v>971</v>
      </c>
      <c r="C50" s="251" t="s">
        <v>1013</v>
      </c>
      <c r="D50" s="251" t="s">
        <v>698</v>
      </c>
      <c r="E50" s="243">
        <v>1</v>
      </c>
      <c r="F50" s="252"/>
      <c r="G50" s="252">
        <f t="shared" si="3"/>
        <v>0</v>
      </c>
      <c r="H50" s="252"/>
      <c r="I50" s="252">
        <f t="shared" si="1"/>
        <v>0</v>
      </c>
      <c r="J50" s="243"/>
      <c r="K50" s="266"/>
    </row>
    <row r="51" spans="1:11" s="272" customFormat="1" ht="43.9" customHeight="1">
      <c r="A51" s="248">
        <f t="shared" si="2"/>
        <v>35</v>
      </c>
      <c r="B51" s="267" t="s">
        <v>971</v>
      </c>
      <c r="C51" s="268" t="s">
        <v>1014</v>
      </c>
      <c r="D51" s="269" t="s">
        <v>698</v>
      </c>
      <c r="E51" s="270">
        <v>1</v>
      </c>
      <c r="F51" s="271"/>
      <c r="G51" s="271">
        <f t="shared" si="3"/>
        <v>0</v>
      </c>
      <c r="H51" s="271"/>
      <c r="I51" s="252">
        <f t="shared" si="1"/>
        <v>0</v>
      </c>
      <c r="J51" s="267"/>
    </row>
    <row r="52" spans="1:11" s="272" customFormat="1" ht="23.45" customHeight="1">
      <c r="A52" s="248">
        <f t="shared" si="2"/>
        <v>36</v>
      </c>
      <c r="B52" s="267" t="s">
        <v>971</v>
      </c>
      <c r="C52" s="268" t="s">
        <v>1015</v>
      </c>
      <c r="D52" s="269" t="s">
        <v>698</v>
      </c>
      <c r="E52" s="270">
        <v>2</v>
      </c>
      <c r="F52" s="271"/>
      <c r="G52" s="271">
        <f t="shared" si="3"/>
        <v>0</v>
      </c>
      <c r="H52" s="271"/>
      <c r="I52" s="252">
        <f>E52*H52</f>
        <v>0</v>
      </c>
      <c r="J52" s="267"/>
    </row>
    <row r="53" spans="1:11" s="237" customFormat="1" ht="25.9" customHeight="1">
      <c r="A53" s="248">
        <f t="shared" si="2"/>
        <v>37</v>
      </c>
      <c r="B53" s="264" t="s">
        <v>971</v>
      </c>
      <c r="C53" s="273" t="s">
        <v>1016</v>
      </c>
      <c r="D53" s="251" t="s">
        <v>698</v>
      </c>
      <c r="E53" s="243">
        <v>2</v>
      </c>
      <c r="F53" s="252"/>
      <c r="G53" s="252">
        <f t="shared" si="3"/>
        <v>0</v>
      </c>
      <c r="H53" s="252"/>
      <c r="I53" s="252">
        <f t="shared" si="1"/>
        <v>0</v>
      </c>
      <c r="J53" s="264"/>
    </row>
    <row r="54" spans="1:11" s="237" customFormat="1" ht="23.1" customHeight="1">
      <c r="A54" s="248">
        <f t="shared" si="2"/>
        <v>38</v>
      </c>
      <c r="B54" s="264" t="s">
        <v>971</v>
      </c>
      <c r="C54" s="251" t="s">
        <v>1017</v>
      </c>
      <c r="D54" s="251" t="s">
        <v>698</v>
      </c>
      <c r="E54" s="243">
        <v>2</v>
      </c>
      <c r="F54" s="252"/>
      <c r="G54" s="252"/>
      <c r="H54" s="252"/>
      <c r="I54" s="252">
        <f t="shared" si="1"/>
        <v>0</v>
      </c>
      <c r="J54" s="252"/>
      <c r="K54" s="252"/>
    </row>
    <row r="55" spans="1:11" s="237" customFormat="1" ht="23.45" customHeight="1">
      <c r="A55" s="248">
        <f t="shared" si="2"/>
        <v>39</v>
      </c>
      <c r="B55" s="264" t="s">
        <v>971</v>
      </c>
      <c r="C55" s="251" t="s">
        <v>1018</v>
      </c>
      <c r="D55" s="251" t="s">
        <v>698</v>
      </c>
      <c r="E55" s="243">
        <v>15</v>
      </c>
      <c r="F55" s="252"/>
      <c r="G55" s="252"/>
      <c r="H55" s="252"/>
      <c r="I55" s="252">
        <f t="shared" si="1"/>
        <v>0</v>
      </c>
      <c r="J55" s="252"/>
      <c r="K55" s="252"/>
    </row>
    <row r="56" spans="1:11" s="237" customFormat="1" ht="23.1" customHeight="1">
      <c r="A56" s="248">
        <f t="shared" si="2"/>
        <v>40</v>
      </c>
      <c r="B56" s="264" t="s">
        <v>971</v>
      </c>
      <c r="C56" s="251" t="s">
        <v>1019</v>
      </c>
      <c r="D56" s="251" t="s">
        <v>698</v>
      </c>
      <c r="E56" s="243">
        <v>3</v>
      </c>
      <c r="F56" s="252"/>
      <c r="G56" s="252"/>
      <c r="H56" s="252"/>
      <c r="I56" s="252">
        <f t="shared" si="1"/>
        <v>0</v>
      </c>
      <c r="J56" s="252"/>
      <c r="K56" s="252"/>
    </row>
    <row r="57" spans="1:11" s="237" customFormat="1" ht="23.1" customHeight="1">
      <c r="A57" s="248">
        <f t="shared" si="2"/>
        <v>41</v>
      </c>
      <c r="B57" s="264" t="s">
        <v>971</v>
      </c>
      <c r="C57" s="251" t="s">
        <v>1020</v>
      </c>
      <c r="D57" s="251" t="s">
        <v>698</v>
      </c>
      <c r="E57" s="243">
        <v>1</v>
      </c>
      <c r="F57" s="252"/>
      <c r="G57" s="252"/>
      <c r="H57" s="252"/>
      <c r="I57" s="252">
        <f t="shared" si="1"/>
        <v>0</v>
      </c>
      <c r="J57" s="252"/>
      <c r="K57" s="252"/>
    </row>
    <row r="58" spans="1:11" s="237" customFormat="1" ht="23.1" customHeight="1">
      <c r="A58" s="248">
        <f t="shared" si="2"/>
        <v>42</v>
      </c>
      <c r="B58" s="264" t="s">
        <v>971</v>
      </c>
      <c r="C58" s="251" t="s">
        <v>1021</v>
      </c>
      <c r="D58" s="251" t="s">
        <v>698</v>
      </c>
      <c r="E58" s="243">
        <v>2</v>
      </c>
      <c r="F58" s="252"/>
      <c r="G58" s="252"/>
      <c r="H58" s="252"/>
      <c r="I58" s="252">
        <f>E58*H58</f>
        <v>0</v>
      </c>
      <c r="J58" s="252"/>
      <c r="K58" s="252"/>
    </row>
    <row r="59" spans="1:11" s="237" customFormat="1" ht="23.1" customHeight="1">
      <c r="A59" s="248">
        <f t="shared" si="2"/>
        <v>43</v>
      </c>
      <c r="B59" s="264" t="s">
        <v>971</v>
      </c>
      <c r="C59" s="251" t="s">
        <v>1022</v>
      </c>
      <c r="D59" s="251" t="s">
        <v>698</v>
      </c>
      <c r="E59" s="243">
        <v>1</v>
      </c>
      <c r="F59" s="252"/>
      <c r="G59" s="252"/>
      <c r="H59" s="252"/>
      <c r="I59" s="252">
        <f t="shared" ref="I59:I70" si="4">E59*H59</f>
        <v>0</v>
      </c>
      <c r="J59" s="252"/>
      <c r="K59" s="252"/>
    </row>
    <row r="60" spans="1:11" ht="23.25" customHeight="1">
      <c r="A60" s="248">
        <f t="shared" si="2"/>
        <v>44</v>
      </c>
      <c r="B60" s="262" t="s">
        <v>1023</v>
      </c>
      <c r="C60" s="251" t="s">
        <v>1024</v>
      </c>
      <c r="D60" s="251" t="s">
        <v>698</v>
      </c>
      <c r="E60" s="243">
        <v>45</v>
      </c>
      <c r="F60" s="252"/>
      <c r="G60" s="252">
        <f t="shared" ref="G60:G82" si="5">E60*F60</f>
        <v>0</v>
      </c>
      <c r="H60" s="252"/>
      <c r="I60" s="252">
        <f t="shared" si="4"/>
        <v>0</v>
      </c>
      <c r="J60" s="252"/>
      <c r="K60" s="252"/>
    </row>
    <row r="61" spans="1:11" ht="23.45" customHeight="1">
      <c r="A61" s="248">
        <f t="shared" si="2"/>
        <v>45</v>
      </c>
      <c r="B61" s="262" t="s">
        <v>1025</v>
      </c>
      <c r="C61" s="251" t="s">
        <v>1026</v>
      </c>
      <c r="D61" s="251" t="s">
        <v>698</v>
      </c>
      <c r="E61" s="243">
        <v>28</v>
      </c>
      <c r="F61" s="252"/>
      <c r="G61" s="252">
        <f t="shared" si="5"/>
        <v>0</v>
      </c>
      <c r="H61" s="252"/>
      <c r="I61" s="252">
        <f t="shared" si="4"/>
        <v>0</v>
      </c>
      <c r="J61" s="252"/>
      <c r="K61" s="252"/>
    </row>
    <row r="62" spans="1:11" ht="23.45" customHeight="1">
      <c r="A62" s="248">
        <f t="shared" si="2"/>
        <v>46</v>
      </c>
      <c r="B62" s="262" t="s">
        <v>1027</v>
      </c>
      <c r="C62" s="251" t="s">
        <v>1028</v>
      </c>
      <c r="D62" s="251" t="s">
        <v>698</v>
      </c>
      <c r="E62" s="243">
        <v>24</v>
      </c>
      <c r="F62" s="252"/>
      <c r="G62" s="252">
        <f t="shared" si="5"/>
        <v>0</v>
      </c>
      <c r="H62" s="252"/>
      <c r="I62" s="252">
        <f t="shared" si="4"/>
        <v>0</v>
      </c>
      <c r="J62" s="252"/>
      <c r="K62" s="252"/>
    </row>
    <row r="63" spans="1:11" ht="23.45" customHeight="1">
      <c r="A63" s="248">
        <f t="shared" si="2"/>
        <v>47</v>
      </c>
      <c r="B63" s="262" t="s">
        <v>1029</v>
      </c>
      <c r="C63" s="251" t="s">
        <v>1030</v>
      </c>
      <c r="D63" s="251" t="s">
        <v>698</v>
      </c>
      <c r="E63" s="243">
        <v>18</v>
      </c>
      <c r="F63" s="252"/>
      <c r="G63" s="252">
        <f t="shared" si="5"/>
        <v>0</v>
      </c>
      <c r="H63" s="252"/>
      <c r="I63" s="252">
        <f t="shared" si="4"/>
        <v>0</v>
      </c>
      <c r="J63" s="252"/>
      <c r="K63" s="252"/>
    </row>
    <row r="64" spans="1:11" ht="23.45" customHeight="1">
      <c r="A64" s="248">
        <f t="shared" si="2"/>
        <v>48</v>
      </c>
      <c r="B64" s="264" t="s">
        <v>971</v>
      </c>
      <c r="C64" s="251" t="s">
        <v>1031</v>
      </c>
      <c r="D64" s="251" t="s">
        <v>698</v>
      </c>
      <c r="E64" s="243">
        <v>2</v>
      </c>
      <c r="F64" s="252"/>
      <c r="G64" s="252">
        <f t="shared" si="5"/>
        <v>0</v>
      </c>
      <c r="H64" s="252"/>
      <c r="I64" s="252">
        <f t="shared" si="4"/>
        <v>0</v>
      </c>
      <c r="J64" s="252"/>
      <c r="K64" s="252"/>
    </row>
    <row r="65" spans="1:16" ht="23.45" customHeight="1">
      <c r="A65" s="248">
        <f t="shared" si="2"/>
        <v>49</v>
      </c>
      <c r="B65" s="262" t="s">
        <v>1032</v>
      </c>
      <c r="C65" s="251" t="s">
        <v>1033</v>
      </c>
      <c r="D65" s="251" t="s">
        <v>698</v>
      </c>
      <c r="E65" s="243">
        <v>12</v>
      </c>
      <c r="F65" s="252"/>
      <c r="G65" s="252">
        <f t="shared" si="5"/>
        <v>0</v>
      </c>
      <c r="H65" s="252"/>
      <c r="I65" s="252">
        <f t="shared" si="4"/>
        <v>0</v>
      </c>
      <c r="J65" s="252"/>
      <c r="K65" s="252"/>
    </row>
    <row r="66" spans="1:16" ht="23.45" customHeight="1">
      <c r="A66" s="248">
        <f t="shared" si="2"/>
        <v>50</v>
      </c>
      <c r="B66" s="264" t="s">
        <v>971</v>
      </c>
      <c r="C66" s="251" t="s">
        <v>1034</v>
      </c>
      <c r="D66" s="251" t="s">
        <v>698</v>
      </c>
      <c r="E66" s="243">
        <v>3</v>
      </c>
      <c r="F66" s="252"/>
      <c r="G66" s="252">
        <f>E66*F66</f>
        <v>0</v>
      </c>
      <c r="H66" s="252"/>
      <c r="I66" s="252">
        <f>E66*H66</f>
        <v>0</v>
      </c>
      <c r="J66" s="252"/>
      <c r="K66" s="252"/>
    </row>
    <row r="67" spans="1:16" ht="23.45" customHeight="1">
      <c r="A67" s="248">
        <f t="shared" si="2"/>
        <v>51</v>
      </c>
      <c r="B67" s="262" t="s">
        <v>1035</v>
      </c>
      <c r="C67" s="251" t="s">
        <v>1036</v>
      </c>
      <c r="D67" s="251" t="s">
        <v>197</v>
      </c>
      <c r="E67" s="243">
        <v>82</v>
      </c>
      <c r="F67" s="252"/>
      <c r="G67" s="252">
        <f t="shared" si="5"/>
        <v>0</v>
      </c>
      <c r="H67" s="252"/>
      <c r="I67" s="252">
        <f t="shared" si="4"/>
        <v>0</v>
      </c>
      <c r="J67" s="252"/>
      <c r="K67" s="252"/>
    </row>
    <row r="68" spans="1:16" ht="23.45" customHeight="1">
      <c r="A68" s="248">
        <f t="shared" si="2"/>
        <v>52</v>
      </c>
      <c r="B68" s="262" t="s">
        <v>1037</v>
      </c>
      <c r="C68" s="251" t="s">
        <v>1038</v>
      </c>
      <c r="D68" s="251" t="s">
        <v>197</v>
      </c>
      <c r="E68" s="243">
        <v>69</v>
      </c>
      <c r="F68" s="252"/>
      <c r="G68" s="252">
        <f t="shared" si="5"/>
        <v>0</v>
      </c>
      <c r="H68" s="252"/>
      <c r="I68" s="252">
        <f t="shared" si="4"/>
        <v>0</v>
      </c>
      <c r="J68" s="252"/>
      <c r="K68" s="252"/>
    </row>
    <row r="69" spans="1:16" s="237" customFormat="1" ht="23.45" customHeight="1">
      <c r="A69" s="248">
        <f t="shared" si="2"/>
        <v>53</v>
      </c>
      <c r="B69" s="262" t="s">
        <v>1039</v>
      </c>
      <c r="C69" s="251" t="s">
        <v>1040</v>
      </c>
      <c r="D69" s="251" t="s">
        <v>197</v>
      </c>
      <c r="E69" s="243">
        <v>180</v>
      </c>
      <c r="F69" s="252"/>
      <c r="G69" s="252">
        <f t="shared" si="5"/>
        <v>0</v>
      </c>
      <c r="H69" s="252"/>
      <c r="I69" s="252">
        <f t="shared" si="4"/>
        <v>0</v>
      </c>
      <c r="J69" s="264"/>
      <c r="K69" s="266"/>
      <c r="L69" s="266"/>
      <c r="M69" s="266"/>
      <c r="N69" s="243"/>
      <c r="O69" s="266"/>
      <c r="P69" s="266"/>
    </row>
    <row r="70" spans="1:16" s="237" customFormat="1" ht="23.45" customHeight="1">
      <c r="A70" s="248">
        <f t="shared" si="2"/>
        <v>54</v>
      </c>
      <c r="B70" s="262" t="s">
        <v>1041</v>
      </c>
      <c r="C70" s="251" t="s">
        <v>1042</v>
      </c>
      <c r="D70" s="251" t="s">
        <v>197</v>
      </c>
      <c r="E70" s="243">
        <v>116</v>
      </c>
      <c r="F70" s="252"/>
      <c r="G70" s="252">
        <f t="shared" si="5"/>
        <v>0</v>
      </c>
      <c r="H70" s="252"/>
      <c r="I70" s="252">
        <f t="shared" si="4"/>
        <v>0</v>
      </c>
      <c r="J70" s="264"/>
      <c r="K70" s="266"/>
      <c r="L70" s="266"/>
      <c r="M70" s="266"/>
      <c r="N70" s="243"/>
      <c r="O70" s="266"/>
      <c r="P70" s="266"/>
    </row>
    <row r="71" spans="1:16" s="237" customFormat="1" ht="23.45" customHeight="1">
      <c r="A71" s="248">
        <f t="shared" si="2"/>
        <v>55</v>
      </c>
      <c r="B71" s="264" t="s">
        <v>971</v>
      </c>
      <c r="C71" s="251" t="s">
        <v>1043</v>
      </c>
      <c r="D71" s="251" t="s">
        <v>197</v>
      </c>
      <c r="E71" s="243">
        <v>65</v>
      </c>
      <c r="F71" s="252"/>
      <c r="G71" s="252">
        <f t="shared" si="5"/>
        <v>0</v>
      </c>
      <c r="H71" s="252"/>
      <c r="I71" s="252">
        <f>E71*H71</f>
        <v>0</v>
      </c>
      <c r="J71" s="252"/>
      <c r="K71" s="252"/>
    </row>
    <row r="72" spans="1:16" s="237" customFormat="1" ht="23.45" customHeight="1">
      <c r="A72" s="248">
        <f t="shared" si="2"/>
        <v>56</v>
      </c>
      <c r="B72" s="264" t="s">
        <v>971</v>
      </c>
      <c r="C72" s="251" t="s">
        <v>1044</v>
      </c>
      <c r="D72" s="251" t="s">
        <v>197</v>
      </c>
      <c r="E72" s="243">
        <v>65</v>
      </c>
      <c r="F72" s="252"/>
      <c r="G72" s="252">
        <f t="shared" si="5"/>
        <v>0</v>
      </c>
      <c r="H72" s="252"/>
      <c r="I72" s="252">
        <f>E72*H72</f>
        <v>0</v>
      </c>
      <c r="J72" s="252"/>
      <c r="K72" s="252"/>
    </row>
    <row r="73" spans="1:16" s="237" customFormat="1" ht="23.45" customHeight="1">
      <c r="A73" s="248">
        <f t="shared" si="2"/>
        <v>57</v>
      </c>
      <c r="B73" s="264" t="s">
        <v>971</v>
      </c>
      <c r="C73" s="251" t="s">
        <v>1045</v>
      </c>
      <c r="D73" s="251" t="s">
        <v>197</v>
      </c>
      <c r="E73" s="243">
        <v>32</v>
      </c>
      <c r="F73" s="252"/>
      <c r="G73" s="252">
        <f t="shared" si="5"/>
        <v>0</v>
      </c>
      <c r="H73" s="252"/>
      <c r="I73" s="252">
        <f t="shared" ref="I73:I77" si="6">E73*H73</f>
        <v>0</v>
      </c>
      <c r="J73" s="252"/>
      <c r="K73" s="252"/>
    </row>
    <row r="74" spans="1:16" s="266" customFormat="1" ht="43.15" customHeight="1">
      <c r="A74" s="248">
        <f t="shared" si="2"/>
        <v>58</v>
      </c>
      <c r="B74" s="264" t="s">
        <v>971</v>
      </c>
      <c r="C74" s="274" t="s">
        <v>1046</v>
      </c>
      <c r="D74" s="251" t="s">
        <v>698</v>
      </c>
      <c r="E74" s="243">
        <v>1</v>
      </c>
      <c r="F74" s="252"/>
      <c r="G74" s="252">
        <f t="shared" si="5"/>
        <v>0</v>
      </c>
      <c r="H74" s="252"/>
      <c r="I74" s="252">
        <f t="shared" si="6"/>
        <v>0</v>
      </c>
      <c r="J74" s="243"/>
      <c r="N74" s="243"/>
    </row>
    <row r="75" spans="1:16" s="266" customFormat="1" ht="23.45" customHeight="1">
      <c r="A75" s="248">
        <f t="shared" si="2"/>
        <v>59</v>
      </c>
      <c r="B75" s="264" t="s">
        <v>971</v>
      </c>
      <c r="C75" s="274" t="s">
        <v>1047</v>
      </c>
      <c r="D75" s="251" t="s">
        <v>698</v>
      </c>
      <c r="E75" s="243">
        <v>6</v>
      </c>
      <c r="F75" s="252"/>
      <c r="G75" s="252">
        <f t="shared" si="5"/>
        <v>0</v>
      </c>
      <c r="H75" s="252"/>
      <c r="I75" s="252">
        <f t="shared" si="6"/>
        <v>0</v>
      </c>
      <c r="J75" s="243"/>
      <c r="N75" s="243"/>
    </row>
    <row r="76" spans="1:16" s="266" customFormat="1" ht="23.45" customHeight="1">
      <c r="A76" s="248">
        <f t="shared" si="2"/>
        <v>60</v>
      </c>
      <c r="B76" s="264" t="s">
        <v>971</v>
      </c>
      <c r="C76" s="275" t="s">
        <v>1048</v>
      </c>
      <c r="D76" s="251" t="s">
        <v>698</v>
      </c>
      <c r="E76" s="243">
        <v>2</v>
      </c>
      <c r="F76" s="252"/>
      <c r="G76" s="252">
        <f t="shared" si="5"/>
        <v>0</v>
      </c>
      <c r="H76" s="252"/>
      <c r="I76" s="252">
        <f t="shared" si="6"/>
        <v>0</v>
      </c>
      <c r="J76" s="243"/>
      <c r="N76" s="243"/>
    </row>
    <row r="77" spans="1:16" s="266" customFormat="1" ht="23.45" customHeight="1">
      <c r="A77" s="248">
        <f t="shared" si="2"/>
        <v>61</v>
      </c>
      <c r="B77" s="264" t="s">
        <v>971</v>
      </c>
      <c r="C77" s="275" t="s">
        <v>1049</v>
      </c>
      <c r="D77" s="251" t="s">
        <v>698</v>
      </c>
      <c r="E77" s="243">
        <v>1</v>
      </c>
      <c r="F77" s="252"/>
      <c r="G77" s="252">
        <f t="shared" si="5"/>
        <v>0</v>
      </c>
      <c r="H77" s="252"/>
      <c r="I77" s="252">
        <f t="shared" si="6"/>
        <v>0</v>
      </c>
      <c r="J77" s="243"/>
      <c r="N77" s="243"/>
    </row>
    <row r="78" spans="1:16" s="237" customFormat="1" ht="23.45" customHeight="1">
      <c r="A78" s="248">
        <f t="shared" si="2"/>
        <v>62</v>
      </c>
      <c r="B78" s="264" t="s">
        <v>971</v>
      </c>
      <c r="C78" s="251" t="s">
        <v>1050</v>
      </c>
      <c r="D78" s="251" t="s">
        <v>698</v>
      </c>
      <c r="E78" s="243">
        <v>8</v>
      </c>
      <c r="F78" s="252"/>
      <c r="G78" s="252">
        <f t="shared" si="5"/>
        <v>0</v>
      </c>
      <c r="H78" s="252"/>
      <c r="I78" s="252">
        <f t="shared" ref="I78:I102" si="7">E78*H78</f>
        <v>0</v>
      </c>
      <c r="J78" s="248"/>
      <c r="K78" s="251"/>
    </row>
    <row r="79" spans="1:16" s="237" customFormat="1" ht="23.45" customHeight="1">
      <c r="A79" s="248">
        <f t="shared" si="2"/>
        <v>63</v>
      </c>
      <c r="B79" s="264" t="s">
        <v>971</v>
      </c>
      <c r="C79" s="251" t="s">
        <v>1051</v>
      </c>
      <c r="D79" s="251" t="s">
        <v>698</v>
      </c>
      <c r="E79" s="243">
        <v>1</v>
      </c>
      <c r="F79" s="252"/>
      <c r="G79" s="252">
        <f t="shared" si="5"/>
        <v>0</v>
      </c>
      <c r="H79" s="252"/>
      <c r="I79" s="252">
        <f t="shared" si="7"/>
        <v>0</v>
      </c>
      <c r="J79" s="248"/>
      <c r="K79" s="251"/>
    </row>
    <row r="80" spans="1:16" s="237" customFormat="1" ht="23.45" customHeight="1">
      <c r="A80" s="248">
        <f t="shared" si="2"/>
        <v>64</v>
      </c>
      <c r="B80" s="264" t="s">
        <v>971</v>
      </c>
      <c r="C80" s="251" t="s">
        <v>1052</v>
      </c>
      <c r="D80" s="251" t="s">
        <v>698</v>
      </c>
      <c r="E80" s="243">
        <v>1</v>
      </c>
      <c r="F80" s="252"/>
      <c r="G80" s="252">
        <f t="shared" si="5"/>
        <v>0</v>
      </c>
      <c r="H80" s="252"/>
      <c r="I80" s="252">
        <f t="shared" si="7"/>
        <v>0</v>
      </c>
      <c r="J80" s="248"/>
      <c r="K80" s="251"/>
    </row>
    <row r="81" spans="1:104" ht="39" customHeight="1">
      <c r="A81" s="248">
        <f t="shared" si="2"/>
        <v>65</v>
      </c>
      <c r="B81" s="262" t="s">
        <v>1032</v>
      </c>
      <c r="C81" s="251" t="s">
        <v>1053</v>
      </c>
      <c r="D81" s="251" t="s">
        <v>698</v>
      </c>
      <c r="E81" s="243">
        <v>10</v>
      </c>
      <c r="F81" s="252"/>
      <c r="G81" s="252">
        <f t="shared" si="5"/>
        <v>0</v>
      </c>
      <c r="H81" s="252"/>
      <c r="I81" s="252">
        <f t="shared" si="7"/>
        <v>0</v>
      </c>
      <c r="J81" s="264"/>
    </row>
    <row r="82" spans="1:104" ht="23.45" customHeight="1">
      <c r="A82" s="248">
        <f t="shared" ref="A82:A99" si="8">A81+1</f>
        <v>66</v>
      </c>
      <c r="B82" s="262" t="s">
        <v>1054</v>
      </c>
      <c r="C82" s="251" t="s">
        <v>1055</v>
      </c>
      <c r="D82" s="251" t="s">
        <v>698</v>
      </c>
      <c r="E82" s="243">
        <v>1</v>
      </c>
      <c r="F82" s="252"/>
      <c r="G82" s="252">
        <f t="shared" si="5"/>
        <v>0</v>
      </c>
      <c r="H82" s="252"/>
      <c r="I82" s="252">
        <f t="shared" si="7"/>
        <v>0</v>
      </c>
      <c r="J82" s="252"/>
      <c r="K82" s="252"/>
    </row>
    <row r="83" spans="1:104" ht="23.45" customHeight="1">
      <c r="A83" s="248">
        <f t="shared" si="8"/>
        <v>67</v>
      </c>
      <c r="B83" s="262" t="s">
        <v>1056</v>
      </c>
      <c r="C83" s="251" t="s">
        <v>1057</v>
      </c>
      <c r="D83" s="251" t="s">
        <v>698</v>
      </c>
      <c r="E83" s="243">
        <v>1</v>
      </c>
      <c r="F83" s="252"/>
      <c r="G83" s="252"/>
      <c r="H83" s="252"/>
      <c r="I83" s="252">
        <f t="shared" si="7"/>
        <v>0</v>
      </c>
      <c r="J83" s="252"/>
      <c r="K83" s="252"/>
    </row>
    <row r="84" spans="1:104" s="237" customFormat="1" ht="35.450000000000003" customHeight="1">
      <c r="A84" s="248">
        <f t="shared" si="8"/>
        <v>68</v>
      </c>
      <c r="B84" s="264" t="s">
        <v>971</v>
      </c>
      <c r="C84" s="251" t="s">
        <v>1058</v>
      </c>
      <c r="D84" s="251" t="s">
        <v>698</v>
      </c>
      <c r="E84" s="243">
        <v>2</v>
      </c>
      <c r="F84" s="252"/>
      <c r="G84" s="252">
        <f t="shared" ref="G84:G92" si="9">E84*F84</f>
        <v>0</v>
      </c>
      <c r="H84" s="252"/>
      <c r="I84" s="252">
        <f t="shared" si="7"/>
        <v>0</v>
      </c>
      <c r="J84" s="264" t="s">
        <v>1059</v>
      </c>
      <c r="K84" s="251"/>
      <c r="CY84" s="276" t="s">
        <v>1060</v>
      </c>
      <c r="CZ84" s="251" t="s">
        <v>1061</v>
      </c>
    </row>
    <row r="85" spans="1:104" s="237" customFormat="1" ht="35.450000000000003" customHeight="1">
      <c r="A85" s="248">
        <f t="shared" si="8"/>
        <v>69</v>
      </c>
      <c r="B85" s="264" t="s">
        <v>971</v>
      </c>
      <c r="C85" s="251" t="s">
        <v>1062</v>
      </c>
      <c r="D85" s="251" t="s">
        <v>698</v>
      </c>
      <c r="E85" s="243">
        <v>19</v>
      </c>
      <c r="F85" s="252"/>
      <c r="G85" s="252">
        <f t="shared" si="9"/>
        <v>0</v>
      </c>
      <c r="H85" s="252"/>
      <c r="I85" s="252">
        <f t="shared" si="7"/>
        <v>0</v>
      </c>
      <c r="J85" s="264" t="s">
        <v>1063</v>
      </c>
      <c r="K85" s="251"/>
      <c r="CY85" s="276"/>
      <c r="CZ85" s="251"/>
    </row>
    <row r="86" spans="1:104" s="237" customFormat="1" ht="35.450000000000003" customHeight="1">
      <c r="A86" s="248">
        <f t="shared" si="8"/>
        <v>70</v>
      </c>
      <c r="B86" s="264" t="s">
        <v>971</v>
      </c>
      <c r="C86" s="251" t="s">
        <v>1064</v>
      </c>
      <c r="D86" s="251" t="s">
        <v>698</v>
      </c>
      <c r="E86" s="243">
        <v>45</v>
      </c>
      <c r="F86" s="252"/>
      <c r="G86" s="252">
        <f t="shared" si="9"/>
        <v>0</v>
      </c>
      <c r="H86" s="252"/>
      <c r="I86" s="252">
        <f t="shared" si="7"/>
        <v>0</v>
      </c>
      <c r="J86" s="264" t="s">
        <v>1065</v>
      </c>
      <c r="K86" s="251"/>
      <c r="CY86" s="276" t="s">
        <v>1060</v>
      </c>
      <c r="CZ86" s="251" t="s">
        <v>1061</v>
      </c>
    </row>
    <row r="87" spans="1:104" s="237" customFormat="1" ht="35.450000000000003" customHeight="1">
      <c r="A87" s="248">
        <f t="shared" si="8"/>
        <v>71</v>
      </c>
      <c r="B87" s="264" t="s">
        <v>971</v>
      </c>
      <c r="C87" s="251" t="s">
        <v>1066</v>
      </c>
      <c r="D87" s="251" t="s">
        <v>698</v>
      </c>
      <c r="E87" s="243">
        <v>2</v>
      </c>
      <c r="F87" s="252"/>
      <c r="G87" s="252">
        <f t="shared" si="9"/>
        <v>0</v>
      </c>
      <c r="H87" s="252"/>
      <c r="I87" s="252">
        <f t="shared" si="7"/>
        <v>0</v>
      </c>
      <c r="J87" s="264" t="s">
        <v>1067</v>
      </c>
      <c r="K87" s="251"/>
      <c r="CY87" s="276" t="s">
        <v>1068</v>
      </c>
      <c r="CZ87" s="251" t="s">
        <v>1069</v>
      </c>
    </row>
    <row r="88" spans="1:104" s="237" customFormat="1" ht="35.450000000000003" customHeight="1">
      <c r="A88" s="248">
        <f t="shared" si="8"/>
        <v>72</v>
      </c>
      <c r="B88" s="264" t="s">
        <v>971</v>
      </c>
      <c r="C88" s="251" t="s">
        <v>1070</v>
      </c>
      <c r="D88" s="251" t="s">
        <v>698</v>
      </c>
      <c r="E88" s="243">
        <v>1</v>
      </c>
      <c r="F88" s="252"/>
      <c r="G88" s="252">
        <f t="shared" si="9"/>
        <v>0</v>
      </c>
      <c r="H88" s="252"/>
      <c r="I88" s="252">
        <f t="shared" si="7"/>
        <v>0</v>
      </c>
      <c r="J88" s="264" t="s">
        <v>1068</v>
      </c>
      <c r="K88" s="251"/>
      <c r="CY88" s="276" t="s">
        <v>1068</v>
      </c>
      <c r="CZ88" s="251" t="s">
        <v>1069</v>
      </c>
    </row>
    <row r="89" spans="1:104" s="237" customFormat="1" ht="35.450000000000003" customHeight="1">
      <c r="A89" s="248">
        <f t="shared" si="8"/>
        <v>73</v>
      </c>
      <c r="B89" s="264" t="s">
        <v>971</v>
      </c>
      <c r="C89" s="251" t="s">
        <v>1071</v>
      </c>
      <c r="D89" s="251" t="s">
        <v>698</v>
      </c>
      <c r="E89" s="243">
        <v>2</v>
      </c>
      <c r="F89" s="252"/>
      <c r="G89" s="252">
        <f t="shared" si="9"/>
        <v>0</v>
      </c>
      <c r="H89" s="252"/>
      <c r="I89" s="252">
        <f t="shared" si="7"/>
        <v>0</v>
      </c>
      <c r="J89" s="264" t="s">
        <v>1072</v>
      </c>
      <c r="K89" s="251"/>
      <c r="CY89" s="276"/>
      <c r="CZ89" s="251"/>
    </row>
    <row r="90" spans="1:104" s="237" customFormat="1" ht="35.450000000000003" customHeight="1">
      <c r="A90" s="248">
        <f t="shared" si="8"/>
        <v>74</v>
      </c>
      <c r="B90" s="264" t="s">
        <v>971</v>
      </c>
      <c r="C90" s="251" t="s">
        <v>1073</v>
      </c>
      <c r="D90" s="251" t="s">
        <v>698</v>
      </c>
      <c r="E90" s="243">
        <v>6</v>
      </c>
      <c r="F90" s="252"/>
      <c r="G90" s="252">
        <f t="shared" si="9"/>
        <v>0</v>
      </c>
      <c r="H90" s="252"/>
      <c r="I90" s="252">
        <f t="shared" si="7"/>
        <v>0</v>
      </c>
      <c r="J90" s="264" t="s">
        <v>1074</v>
      </c>
      <c r="K90" s="251"/>
      <c r="CY90" s="276"/>
      <c r="CZ90" s="251"/>
    </row>
    <row r="91" spans="1:104" s="237" customFormat="1" ht="35.450000000000003" customHeight="1">
      <c r="A91" s="248">
        <f t="shared" si="8"/>
        <v>75</v>
      </c>
      <c r="B91" s="264" t="s">
        <v>971</v>
      </c>
      <c r="C91" s="251" t="s">
        <v>1075</v>
      </c>
      <c r="D91" s="251" t="s">
        <v>698</v>
      </c>
      <c r="E91" s="243">
        <v>9</v>
      </c>
      <c r="F91" s="252"/>
      <c r="G91" s="252">
        <f t="shared" si="9"/>
        <v>0</v>
      </c>
      <c r="H91" s="252"/>
      <c r="I91" s="252">
        <f t="shared" si="7"/>
        <v>0</v>
      </c>
      <c r="J91" s="264" t="s">
        <v>1076</v>
      </c>
      <c r="K91" s="251"/>
      <c r="CY91" s="276" t="s">
        <v>1068</v>
      </c>
      <c r="CZ91" s="251" t="s">
        <v>1069</v>
      </c>
    </row>
    <row r="92" spans="1:104" s="237" customFormat="1" ht="35.450000000000003" customHeight="1">
      <c r="A92" s="248">
        <f t="shared" si="8"/>
        <v>76</v>
      </c>
      <c r="B92" s="264" t="s">
        <v>971</v>
      </c>
      <c r="C92" s="251" t="s">
        <v>1077</v>
      </c>
      <c r="D92" s="251" t="s">
        <v>698</v>
      </c>
      <c r="E92" s="243">
        <v>3</v>
      </c>
      <c r="F92" s="252"/>
      <c r="G92" s="252">
        <f t="shared" si="9"/>
        <v>0</v>
      </c>
      <c r="H92" s="252"/>
      <c r="I92" s="252">
        <f t="shared" si="7"/>
        <v>0</v>
      </c>
      <c r="J92" s="264" t="s">
        <v>1078</v>
      </c>
      <c r="K92" s="251"/>
      <c r="CY92" s="276" t="s">
        <v>1068</v>
      </c>
      <c r="CZ92" s="251" t="s">
        <v>1069</v>
      </c>
    </row>
    <row r="93" spans="1:104" s="237" customFormat="1" ht="23.1" customHeight="1">
      <c r="A93" s="248">
        <f t="shared" si="8"/>
        <v>77</v>
      </c>
      <c r="B93" s="262" t="s">
        <v>1079</v>
      </c>
      <c r="C93" s="251" t="s">
        <v>1080</v>
      </c>
      <c r="D93" s="251" t="s">
        <v>197</v>
      </c>
      <c r="E93" s="243">
        <v>74</v>
      </c>
      <c r="F93" s="252"/>
      <c r="G93" s="252"/>
      <c r="H93" s="252"/>
      <c r="I93" s="252">
        <f t="shared" si="7"/>
        <v>0</v>
      </c>
      <c r="J93" s="277"/>
      <c r="K93" s="251"/>
      <c r="M93" s="243"/>
    </row>
    <row r="94" spans="1:104" s="237" customFormat="1" ht="23.1" customHeight="1">
      <c r="A94" s="248">
        <f t="shared" si="8"/>
        <v>78</v>
      </c>
      <c r="B94" s="262" t="s">
        <v>1081</v>
      </c>
      <c r="C94" s="251" t="s">
        <v>1082</v>
      </c>
      <c r="D94" s="251" t="s">
        <v>197</v>
      </c>
      <c r="E94" s="243">
        <v>82</v>
      </c>
      <c r="F94" s="252"/>
      <c r="G94" s="252"/>
      <c r="H94" s="252"/>
      <c r="I94" s="252">
        <f t="shared" si="7"/>
        <v>0</v>
      </c>
      <c r="J94" s="277"/>
      <c r="K94" s="251"/>
      <c r="M94" s="243"/>
    </row>
    <row r="95" spans="1:104" s="237" customFormat="1" ht="23.1" customHeight="1">
      <c r="A95" s="248">
        <f t="shared" si="8"/>
        <v>79</v>
      </c>
      <c r="B95" s="262" t="s">
        <v>1083</v>
      </c>
      <c r="C95" s="251" t="s">
        <v>1084</v>
      </c>
      <c r="D95" s="251" t="s">
        <v>698</v>
      </c>
      <c r="E95" s="243">
        <v>8</v>
      </c>
      <c r="F95" s="252"/>
      <c r="G95" s="252"/>
      <c r="H95" s="252"/>
      <c r="I95" s="252">
        <f t="shared" si="7"/>
        <v>0</v>
      </c>
      <c r="J95" s="277"/>
      <c r="K95" s="251"/>
      <c r="M95" s="243"/>
    </row>
    <row r="96" spans="1:104" s="237" customFormat="1" ht="23.1" customHeight="1">
      <c r="A96" s="248">
        <f t="shared" si="8"/>
        <v>80</v>
      </c>
      <c r="B96" s="262" t="s">
        <v>1085</v>
      </c>
      <c r="C96" s="251" t="s">
        <v>1086</v>
      </c>
      <c r="D96" s="251" t="s">
        <v>698</v>
      </c>
      <c r="E96" s="243">
        <v>4</v>
      </c>
      <c r="F96" s="252"/>
      <c r="G96" s="252"/>
      <c r="H96" s="252"/>
      <c r="I96" s="252">
        <f t="shared" si="7"/>
        <v>0</v>
      </c>
      <c r="J96" s="277"/>
      <c r="K96" s="251"/>
      <c r="M96" s="243"/>
    </row>
    <row r="97" spans="1:98" s="237" customFormat="1" ht="23.45" customHeight="1">
      <c r="A97" s="248">
        <f t="shared" si="8"/>
        <v>81</v>
      </c>
      <c r="B97" s="264" t="s">
        <v>971</v>
      </c>
      <c r="C97" s="251" t="s">
        <v>1087</v>
      </c>
      <c r="D97" s="251" t="s">
        <v>483</v>
      </c>
      <c r="E97" s="243">
        <v>26</v>
      </c>
      <c r="F97" s="252"/>
      <c r="G97" s="252"/>
      <c r="H97" s="252"/>
      <c r="I97" s="252">
        <f t="shared" si="7"/>
        <v>0</v>
      </c>
      <c r="J97" s="243"/>
      <c r="K97" s="266"/>
      <c r="U97" s="237">
        <v>10</v>
      </c>
      <c r="V97" s="237">
        <v>0</v>
      </c>
      <c r="W97" s="237">
        <v>8</v>
      </c>
      <c r="AT97" s="237">
        <v>5</v>
      </c>
      <c r="AU97" s="237">
        <f>IF(AT97=1,I97,0)</f>
        <v>0</v>
      </c>
      <c r="AV97" s="237">
        <f>IF(AT97=2,I97,0)</f>
        <v>0</v>
      </c>
      <c r="AW97" s="237">
        <f>IF(AT97=3,I97,0)</f>
        <v>0</v>
      </c>
      <c r="AX97" s="237">
        <f>IF(AT97=4,I97,0)</f>
        <v>0</v>
      </c>
      <c r="AY97" s="237">
        <f>IF(AT97=5,I97,0)</f>
        <v>0</v>
      </c>
      <c r="CT97" s="237">
        <v>0</v>
      </c>
    </row>
    <row r="98" spans="1:98" s="237" customFormat="1" ht="23.45" customHeight="1">
      <c r="A98" s="248">
        <f t="shared" si="8"/>
        <v>82</v>
      </c>
      <c r="B98" s="264" t="s">
        <v>971</v>
      </c>
      <c r="C98" s="251" t="s">
        <v>1088</v>
      </c>
      <c r="D98" s="251" t="s">
        <v>483</v>
      </c>
      <c r="E98" s="243">
        <v>14</v>
      </c>
      <c r="F98" s="252"/>
      <c r="G98" s="252"/>
      <c r="H98" s="252"/>
      <c r="I98" s="252">
        <f t="shared" si="7"/>
        <v>0</v>
      </c>
      <c r="J98" s="243"/>
      <c r="K98" s="266"/>
      <c r="U98" s="237">
        <v>10</v>
      </c>
      <c r="V98" s="237">
        <v>0</v>
      </c>
      <c r="W98" s="237">
        <v>8</v>
      </c>
      <c r="AT98" s="237">
        <v>5</v>
      </c>
      <c r="AU98" s="237">
        <f>IF(AT98=1,I98,0)</f>
        <v>0</v>
      </c>
      <c r="AV98" s="237">
        <f>IF(AT98=2,I98,0)</f>
        <v>0</v>
      </c>
      <c r="AW98" s="237">
        <f>IF(AT98=3,I98,0)</f>
        <v>0</v>
      </c>
      <c r="AX98" s="237">
        <f>IF(AT98=4,I98,0)</f>
        <v>0</v>
      </c>
      <c r="AY98" s="237">
        <f>IF(AT98=5,I98,0)</f>
        <v>0</v>
      </c>
      <c r="CT98" s="237">
        <v>0</v>
      </c>
    </row>
    <row r="99" spans="1:98" s="237" customFormat="1" ht="23.45" customHeight="1">
      <c r="A99" s="248">
        <f t="shared" si="8"/>
        <v>83</v>
      </c>
      <c r="B99" s="264" t="s">
        <v>971</v>
      </c>
      <c r="C99" s="251" t="s">
        <v>1089</v>
      </c>
      <c r="D99" s="251" t="s">
        <v>483</v>
      </c>
      <c r="E99" s="243">
        <v>18</v>
      </c>
      <c r="F99" s="252"/>
      <c r="G99" s="252"/>
      <c r="H99" s="252"/>
      <c r="I99" s="252">
        <f t="shared" si="7"/>
        <v>0</v>
      </c>
      <c r="J99" s="243"/>
      <c r="K99" s="266"/>
    </row>
    <row r="100" spans="1:98" s="266" customFormat="1" ht="23.45" customHeight="1">
      <c r="A100" s="248">
        <f>A99+1</f>
        <v>84</v>
      </c>
      <c r="B100" s="264" t="s">
        <v>971</v>
      </c>
      <c r="C100" s="251" t="s">
        <v>1090</v>
      </c>
      <c r="D100" s="251" t="s">
        <v>698</v>
      </c>
      <c r="E100" s="243">
        <v>1</v>
      </c>
      <c r="F100" s="252"/>
      <c r="G100" s="252"/>
      <c r="H100" s="252"/>
      <c r="I100" s="252">
        <f t="shared" si="7"/>
        <v>0</v>
      </c>
      <c r="J100" s="243"/>
      <c r="K100" s="278"/>
      <c r="L100" s="278"/>
      <c r="M100" s="279"/>
      <c r="N100" s="279"/>
      <c r="O100" s="279"/>
      <c r="P100" s="279"/>
      <c r="Q100" s="279"/>
      <c r="R100" s="279"/>
      <c r="S100" s="279"/>
      <c r="T100" s="279"/>
      <c r="U100" s="279"/>
      <c r="V100" s="279"/>
      <c r="W100" s="279"/>
      <c r="X100" s="279"/>
      <c r="Y100" s="279"/>
      <c r="Z100" s="279"/>
      <c r="AA100" s="279"/>
      <c r="AB100" s="279"/>
      <c r="AC100" s="279"/>
      <c r="AD100" s="279"/>
      <c r="AE100" s="279"/>
      <c r="AF100" s="279"/>
      <c r="AG100" s="279"/>
      <c r="AH100" s="279"/>
      <c r="AI100" s="279"/>
      <c r="AJ100" s="279"/>
      <c r="AK100" s="279"/>
      <c r="AL100" s="279"/>
      <c r="AM100" s="279"/>
      <c r="AN100" s="279"/>
      <c r="AO100" s="279"/>
      <c r="AP100" s="279"/>
    </row>
    <row r="101" spans="1:98" ht="21.95" customHeight="1">
      <c r="A101" s="248">
        <f>A100+1</f>
        <v>85</v>
      </c>
      <c r="B101" s="280">
        <v>740991200</v>
      </c>
      <c r="C101" s="251" t="s">
        <v>1091</v>
      </c>
      <c r="D101" s="251" t="s">
        <v>698</v>
      </c>
      <c r="E101" s="243">
        <v>1</v>
      </c>
      <c r="F101" s="252"/>
      <c r="G101" s="252"/>
      <c r="H101" s="252"/>
      <c r="I101" s="252">
        <f t="shared" si="7"/>
        <v>0</v>
      </c>
      <c r="J101" s="243"/>
      <c r="K101" s="235"/>
      <c r="M101" s="243"/>
    </row>
    <row r="102" spans="1:98" s="258" customFormat="1" ht="21.95" customHeight="1">
      <c r="A102" s="248">
        <f>A101+1</f>
        <v>86</v>
      </c>
      <c r="B102" s="281">
        <v>742991110</v>
      </c>
      <c r="C102" s="255" t="s">
        <v>1092</v>
      </c>
      <c r="D102" s="255" t="s">
        <v>698</v>
      </c>
      <c r="E102" s="282">
        <v>1</v>
      </c>
      <c r="F102" s="257"/>
      <c r="G102" s="257"/>
      <c r="H102" s="257"/>
      <c r="I102" s="257">
        <f t="shared" si="7"/>
        <v>0</v>
      </c>
      <c r="J102" s="282"/>
      <c r="M102" s="282"/>
    </row>
    <row r="103" spans="1:98" s="235" customFormat="1" ht="23.45" customHeight="1">
      <c r="A103" s="248">
        <f>A102+1</f>
        <v>87</v>
      </c>
      <c r="B103" s="262"/>
      <c r="C103" s="283" t="s">
        <v>1093</v>
      </c>
      <c r="D103" s="251"/>
      <c r="E103" s="243"/>
      <c r="F103" s="252"/>
      <c r="G103" s="284">
        <f>SUM(G17:G102)</f>
        <v>0</v>
      </c>
      <c r="H103" s="261"/>
      <c r="I103" s="284">
        <f>SUM(I17:I102)</f>
        <v>0</v>
      </c>
      <c r="J103" s="243"/>
      <c r="K103" s="243"/>
      <c r="M103" s="243"/>
    </row>
    <row r="104" spans="1:98" s="235" customFormat="1" ht="19.899999999999999" customHeight="1">
      <c r="A104" s="248"/>
      <c r="B104" s="262"/>
      <c r="C104" s="251"/>
      <c r="D104" s="251"/>
      <c r="E104" s="243"/>
      <c r="F104" s="252"/>
      <c r="G104" s="261"/>
      <c r="H104" s="261"/>
      <c r="I104" s="261"/>
      <c r="J104" s="243"/>
      <c r="K104" s="243"/>
      <c r="M104" s="243"/>
    </row>
    <row r="105" spans="1:98" s="235" customFormat="1" ht="15" customHeight="1">
      <c r="A105" s="248"/>
      <c r="B105" s="262"/>
      <c r="C105" s="251"/>
      <c r="D105" s="251"/>
      <c r="E105" s="243"/>
      <c r="F105" s="252"/>
      <c r="G105" s="261"/>
      <c r="H105" s="261"/>
      <c r="I105" s="261"/>
      <c r="J105" s="243"/>
      <c r="M105" s="243"/>
    </row>
    <row r="106" spans="1:98" s="235" customFormat="1" ht="23.45" customHeight="1">
      <c r="A106" s="248"/>
      <c r="B106" s="248"/>
      <c r="C106" s="285" t="s">
        <v>1094</v>
      </c>
      <c r="D106" s="251"/>
      <c r="E106" s="243"/>
      <c r="F106" s="286"/>
      <c r="G106" s="287"/>
      <c r="H106" s="286"/>
      <c r="I106" s="286"/>
      <c r="J106" s="243"/>
      <c r="N106" s="243"/>
    </row>
    <row r="107" spans="1:98" s="235" customFormat="1" ht="63" customHeight="1">
      <c r="A107" s="248">
        <f>A106+1</f>
        <v>1</v>
      </c>
      <c r="B107" s="251" t="s">
        <v>1095</v>
      </c>
      <c r="C107" s="273" t="s">
        <v>1096</v>
      </c>
      <c r="D107" s="251" t="s">
        <v>698</v>
      </c>
      <c r="E107" s="243">
        <v>1</v>
      </c>
      <c r="F107" s="252"/>
      <c r="G107" s="252">
        <f>E107*F107</f>
        <v>0</v>
      </c>
      <c r="H107" s="252"/>
      <c r="I107" s="252"/>
    </row>
    <row r="108" spans="1:98" s="258" customFormat="1" ht="23.45" customHeight="1">
      <c r="A108" s="248">
        <f>A107+1</f>
        <v>2</v>
      </c>
      <c r="B108" s="255" t="s">
        <v>1095</v>
      </c>
      <c r="C108" s="288" t="s">
        <v>1097</v>
      </c>
      <c r="D108" s="255" t="s">
        <v>698</v>
      </c>
      <c r="E108" s="282">
        <v>1</v>
      </c>
      <c r="F108" s="257">
        <f>G112</f>
        <v>0</v>
      </c>
      <c r="G108" s="257">
        <f>E108*F108</f>
        <v>0</v>
      </c>
      <c r="H108" s="257"/>
      <c r="I108" s="257"/>
      <c r="J108" s="282"/>
      <c r="N108" s="282"/>
    </row>
    <row r="109" spans="1:98" s="235" customFormat="1" ht="23.45" customHeight="1">
      <c r="A109" s="248">
        <f>A108+1</f>
        <v>3</v>
      </c>
      <c r="B109" s="248"/>
      <c r="C109" s="289" t="s">
        <v>1098</v>
      </c>
      <c r="D109" s="251"/>
      <c r="E109" s="243"/>
      <c r="F109" s="252"/>
      <c r="G109" s="284">
        <f>SUM(G107:G108)</f>
        <v>0</v>
      </c>
      <c r="H109" s="252"/>
      <c r="I109" s="252"/>
      <c r="J109" s="243"/>
      <c r="K109" s="290"/>
      <c r="L109" s="291"/>
      <c r="N109" s="243"/>
    </row>
    <row r="110" spans="1:98" s="235" customFormat="1" ht="23.45" customHeight="1">
      <c r="A110" s="292"/>
      <c r="B110" s="248"/>
      <c r="C110" s="289"/>
      <c r="D110" s="251"/>
      <c r="E110" s="243"/>
      <c r="F110" s="252"/>
      <c r="G110" s="284"/>
      <c r="H110" s="252"/>
      <c r="I110" s="252"/>
      <c r="J110" s="243"/>
      <c r="K110" s="290"/>
      <c r="L110" s="291"/>
      <c r="N110" s="243"/>
    </row>
    <row r="111" spans="1:98" s="235" customFormat="1" ht="23.45" customHeight="1">
      <c r="A111" s="292"/>
      <c r="B111" s="248"/>
      <c r="C111" s="289"/>
      <c r="D111" s="251"/>
      <c r="E111" s="243"/>
      <c r="F111" s="252"/>
      <c r="G111" s="284"/>
      <c r="H111" s="252"/>
      <c r="I111" s="252"/>
      <c r="J111" s="243"/>
      <c r="K111" s="290"/>
      <c r="L111" s="291"/>
      <c r="N111" s="243"/>
    </row>
    <row r="112" spans="1:98" ht="23.45" customHeight="1">
      <c r="A112" s="248">
        <v>1</v>
      </c>
      <c r="B112" s="293" t="s">
        <v>1095</v>
      </c>
      <c r="C112" s="250" t="s">
        <v>1097</v>
      </c>
      <c r="D112" s="269"/>
      <c r="E112" s="270"/>
      <c r="F112" s="286"/>
      <c r="G112" s="261">
        <f>SUM(G113:G142)</f>
        <v>0</v>
      </c>
      <c r="H112" s="286"/>
      <c r="I112" s="294"/>
      <c r="J112" s="270"/>
      <c r="K112" s="235"/>
      <c r="L112" s="235"/>
      <c r="M112" s="235"/>
      <c r="N112" s="270"/>
      <c r="O112" s="235"/>
      <c r="P112" s="235"/>
    </row>
    <row r="113" spans="1:16" ht="60.6" customHeight="1">
      <c r="A113" s="248"/>
      <c r="B113" s="248"/>
      <c r="C113" s="295" t="s">
        <v>1099</v>
      </c>
      <c r="D113" s="296" t="s">
        <v>698</v>
      </c>
      <c r="E113" s="297">
        <v>1</v>
      </c>
      <c r="F113" s="298"/>
      <c r="G113" s="298">
        <f t="shared" ref="G113:G128" si="10">E113*F113</f>
        <v>0</v>
      </c>
      <c r="H113" s="291"/>
      <c r="I113" s="291"/>
      <c r="J113" s="299"/>
      <c r="K113" s="298"/>
      <c r="L113" s="298"/>
      <c r="M113" s="235"/>
      <c r="N113" s="299"/>
      <c r="O113" s="235"/>
      <c r="P113" s="235"/>
    </row>
    <row r="114" spans="1:16" ht="14.1" customHeight="1">
      <c r="A114" s="248"/>
      <c r="B114" s="248"/>
      <c r="C114" s="300" t="s">
        <v>1100</v>
      </c>
      <c r="D114" s="301" t="s">
        <v>698</v>
      </c>
      <c r="E114" s="302">
        <v>2</v>
      </c>
      <c r="F114" s="298"/>
      <c r="G114" s="298">
        <f t="shared" si="10"/>
        <v>0</v>
      </c>
      <c r="H114" s="291"/>
      <c r="I114" s="291"/>
      <c r="J114" s="299"/>
      <c r="K114" s="298"/>
      <c r="L114" s="298"/>
      <c r="M114" s="235"/>
      <c r="N114" s="299"/>
      <c r="O114" s="235"/>
      <c r="P114" s="235"/>
    </row>
    <row r="115" spans="1:16" ht="14.1" customHeight="1">
      <c r="A115" s="248"/>
      <c r="B115" s="248"/>
      <c r="C115" s="300" t="s">
        <v>1101</v>
      </c>
      <c r="D115" s="301" t="s">
        <v>698</v>
      </c>
      <c r="E115" s="302">
        <v>1</v>
      </c>
      <c r="F115" s="298"/>
      <c r="G115" s="298">
        <f t="shared" si="10"/>
        <v>0</v>
      </c>
      <c r="H115" s="291"/>
      <c r="I115" s="291"/>
      <c r="J115" s="299"/>
      <c r="K115" s="298"/>
      <c r="L115" s="298"/>
      <c r="M115" s="235"/>
      <c r="N115" s="299"/>
      <c r="O115" s="235"/>
      <c r="P115" s="235"/>
    </row>
    <row r="116" spans="1:16" ht="13.9" customHeight="1">
      <c r="A116" s="248"/>
      <c r="B116" s="248"/>
      <c r="C116" s="300" t="s">
        <v>1102</v>
      </c>
      <c r="D116" s="301" t="s">
        <v>698</v>
      </c>
      <c r="E116" s="302">
        <v>1</v>
      </c>
      <c r="F116" s="298"/>
      <c r="G116" s="298">
        <f t="shared" si="10"/>
        <v>0</v>
      </c>
      <c r="H116" s="291"/>
      <c r="I116" s="291"/>
      <c r="J116" s="299"/>
      <c r="K116" s="298"/>
      <c r="L116" s="298"/>
      <c r="M116" s="235"/>
      <c r="N116" s="299"/>
      <c r="O116" s="235"/>
      <c r="P116" s="235"/>
    </row>
    <row r="117" spans="1:16" ht="14.1" customHeight="1">
      <c r="A117" s="248"/>
      <c r="B117" s="248"/>
      <c r="C117" s="300" t="s">
        <v>1103</v>
      </c>
      <c r="D117" s="301" t="s">
        <v>698</v>
      </c>
      <c r="E117" s="302">
        <v>3</v>
      </c>
      <c r="F117" s="298"/>
      <c r="G117" s="298">
        <f t="shared" si="10"/>
        <v>0</v>
      </c>
      <c r="H117" s="291"/>
      <c r="I117" s="291"/>
      <c r="J117" s="299"/>
      <c r="K117" s="298"/>
      <c r="L117" s="298"/>
      <c r="M117" s="235"/>
      <c r="N117" s="299"/>
      <c r="O117" s="235"/>
      <c r="P117" s="235"/>
    </row>
    <row r="118" spans="1:16" ht="14.1" customHeight="1">
      <c r="A118" s="248"/>
      <c r="B118" s="248"/>
      <c r="C118" s="300" t="s">
        <v>1104</v>
      </c>
      <c r="D118" s="301" t="s">
        <v>698</v>
      </c>
      <c r="E118" s="302">
        <v>1</v>
      </c>
      <c r="F118" s="298"/>
      <c r="G118" s="298">
        <f t="shared" si="10"/>
        <v>0</v>
      </c>
      <c r="H118" s="291"/>
      <c r="I118" s="291"/>
      <c r="J118" s="299"/>
      <c r="K118" s="298"/>
      <c r="L118" s="298"/>
      <c r="M118" s="235"/>
      <c r="N118" s="299"/>
      <c r="O118" s="235"/>
      <c r="P118" s="235"/>
    </row>
    <row r="119" spans="1:16" ht="14.1" customHeight="1">
      <c r="A119" s="248"/>
      <c r="B119" s="248"/>
      <c r="C119" s="300" t="s">
        <v>1105</v>
      </c>
      <c r="D119" s="301" t="s">
        <v>698</v>
      </c>
      <c r="E119" s="302">
        <v>1</v>
      </c>
      <c r="F119" s="298"/>
      <c r="G119" s="298">
        <f t="shared" si="10"/>
        <v>0</v>
      </c>
      <c r="H119" s="291"/>
      <c r="I119" s="291"/>
      <c r="J119" s="299"/>
      <c r="K119" s="298"/>
      <c r="L119" s="298"/>
      <c r="M119" s="235"/>
      <c r="N119" s="299"/>
      <c r="O119" s="235"/>
      <c r="P119" s="235"/>
    </row>
    <row r="120" spans="1:16" s="309" customFormat="1" ht="12.95" customHeight="1">
      <c r="A120" s="292"/>
      <c r="B120" s="292"/>
      <c r="C120" s="303" t="s">
        <v>1106</v>
      </c>
      <c r="D120" s="304" t="s">
        <v>698</v>
      </c>
      <c r="E120" s="305">
        <v>2</v>
      </c>
      <c r="F120" s="306"/>
      <c r="G120" s="306">
        <f t="shared" si="10"/>
        <v>0</v>
      </c>
      <c r="H120" s="271"/>
      <c r="I120" s="271"/>
      <c r="J120" s="307"/>
      <c r="K120" s="271"/>
      <c r="L120" s="308"/>
      <c r="M120" s="308"/>
      <c r="N120" s="307"/>
      <c r="O120" s="308"/>
      <c r="P120" s="308"/>
    </row>
    <row r="121" spans="1:16" ht="14.1" customHeight="1">
      <c r="A121" s="292"/>
      <c r="B121" s="248"/>
      <c r="C121" s="300" t="s">
        <v>1107</v>
      </c>
      <c r="D121" s="301" t="s">
        <v>698</v>
      </c>
      <c r="E121" s="302">
        <v>2</v>
      </c>
      <c r="F121" s="298"/>
      <c r="G121" s="298">
        <f t="shared" si="10"/>
        <v>0</v>
      </c>
      <c r="H121" s="291"/>
      <c r="I121" s="291"/>
      <c r="J121" s="299"/>
      <c r="K121" s="298"/>
      <c r="L121" s="298"/>
      <c r="M121" s="235"/>
      <c r="N121" s="235"/>
    </row>
    <row r="122" spans="1:16" s="237" customFormat="1" ht="12.95" customHeight="1">
      <c r="A122" s="292"/>
      <c r="B122" s="248"/>
      <c r="C122" s="300" t="s">
        <v>1108</v>
      </c>
      <c r="D122" s="301" t="s">
        <v>698</v>
      </c>
      <c r="E122" s="302">
        <v>4</v>
      </c>
      <c r="F122" s="298"/>
      <c r="G122" s="298">
        <f t="shared" si="10"/>
        <v>0</v>
      </c>
      <c r="H122" s="252"/>
      <c r="I122" s="252"/>
      <c r="J122" s="299"/>
      <c r="K122" s="298"/>
      <c r="L122" s="252"/>
      <c r="M122" s="266"/>
      <c r="N122" s="266"/>
    </row>
    <row r="123" spans="1:16" ht="14.1" customHeight="1">
      <c r="A123" s="292"/>
      <c r="B123" s="248"/>
      <c r="C123" s="300" t="s">
        <v>1109</v>
      </c>
      <c r="D123" s="301" t="s">
        <v>698</v>
      </c>
      <c r="E123" s="302">
        <v>1</v>
      </c>
      <c r="F123" s="298"/>
      <c r="G123" s="298">
        <f t="shared" si="10"/>
        <v>0</v>
      </c>
      <c r="H123" s="291"/>
      <c r="I123" s="291"/>
      <c r="J123" s="299"/>
      <c r="K123" s="298"/>
      <c r="L123" s="298"/>
      <c r="M123" s="235"/>
      <c r="N123" s="235"/>
      <c r="O123" s="235"/>
      <c r="P123" s="235"/>
    </row>
    <row r="124" spans="1:16" ht="14.1" customHeight="1">
      <c r="A124" s="292"/>
      <c r="B124" s="248"/>
      <c r="C124" s="300" t="s">
        <v>1110</v>
      </c>
      <c r="D124" s="301" t="s">
        <v>698</v>
      </c>
      <c r="E124" s="302">
        <v>2</v>
      </c>
      <c r="F124" s="298"/>
      <c r="G124" s="298">
        <f t="shared" si="10"/>
        <v>0</v>
      </c>
      <c r="H124" s="291"/>
      <c r="I124" s="291"/>
      <c r="J124" s="299"/>
      <c r="K124" s="298"/>
      <c r="L124" s="298"/>
      <c r="M124" s="235"/>
      <c r="N124" s="235"/>
      <c r="O124" s="235"/>
      <c r="P124" s="235"/>
    </row>
    <row r="125" spans="1:16" s="237" customFormat="1" ht="12.95" customHeight="1">
      <c r="A125" s="248"/>
      <c r="B125" s="248"/>
      <c r="C125" s="300" t="s">
        <v>1111</v>
      </c>
      <c r="D125" s="301" t="s">
        <v>698</v>
      </c>
      <c r="E125" s="302">
        <v>1</v>
      </c>
      <c r="F125" s="298"/>
      <c r="G125" s="298">
        <f t="shared" si="10"/>
        <v>0</v>
      </c>
      <c r="H125" s="252"/>
      <c r="I125" s="252"/>
      <c r="J125" s="299"/>
      <c r="K125" s="298"/>
      <c r="L125" s="252"/>
      <c r="M125" s="266"/>
      <c r="N125" s="299"/>
      <c r="O125" s="266"/>
      <c r="P125" s="266"/>
    </row>
    <row r="126" spans="1:16" ht="14.1" customHeight="1">
      <c r="A126" s="292"/>
      <c r="B126" s="248"/>
      <c r="C126" s="300" t="s">
        <v>1112</v>
      </c>
      <c r="D126" s="301" t="s">
        <v>698</v>
      </c>
      <c r="E126" s="302">
        <v>1</v>
      </c>
      <c r="F126" s="298"/>
      <c r="G126" s="298">
        <f t="shared" si="10"/>
        <v>0</v>
      </c>
      <c r="H126" s="291"/>
      <c r="I126" s="291"/>
      <c r="J126" s="299"/>
      <c r="K126" s="298"/>
      <c r="L126" s="298"/>
      <c r="M126" s="235"/>
      <c r="N126" s="235"/>
    </row>
    <row r="127" spans="1:16" s="237" customFormat="1" ht="12.95" customHeight="1">
      <c r="A127" s="292"/>
      <c r="B127" s="248"/>
      <c r="C127" s="300" t="s">
        <v>1113</v>
      </c>
      <c r="D127" s="301" t="s">
        <v>698</v>
      </c>
      <c r="E127" s="302">
        <v>2</v>
      </c>
      <c r="F127" s="298"/>
      <c r="G127" s="298">
        <f t="shared" si="10"/>
        <v>0</v>
      </c>
      <c r="H127" s="252"/>
      <c r="I127" s="252"/>
      <c r="J127" s="299"/>
      <c r="K127" s="298"/>
      <c r="L127" s="252"/>
      <c r="M127" s="266"/>
      <c r="N127" s="266"/>
    </row>
    <row r="128" spans="1:16" ht="14.1" customHeight="1">
      <c r="A128" s="248"/>
      <c r="B128" s="310"/>
      <c r="C128" s="300" t="s">
        <v>1114</v>
      </c>
      <c r="D128" s="301" t="s">
        <v>698</v>
      </c>
      <c r="E128" s="302">
        <v>1</v>
      </c>
      <c r="F128" s="298"/>
      <c r="G128" s="298">
        <f t="shared" si="10"/>
        <v>0</v>
      </c>
      <c r="H128" s="291"/>
      <c r="J128" s="291"/>
      <c r="K128" s="298"/>
      <c r="L128" s="298"/>
      <c r="M128" s="235"/>
      <c r="N128" s="299"/>
      <c r="O128" s="235"/>
      <c r="P128" s="235"/>
    </row>
    <row r="129" spans="1:16" ht="14.1" customHeight="1">
      <c r="A129" s="248"/>
      <c r="B129" s="311"/>
      <c r="C129" s="300" t="s">
        <v>1115</v>
      </c>
      <c r="D129" s="301" t="s">
        <v>698</v>
      </c>
      <c r="E129" s="302">
        <v>14</v>
      </c>
      <c r="F129" s="298"/>
      <c r="G129" s="298">
        <f>E129*F129</f>
        <v>0</v>
      </c>
      <c r="H129" s="291"/>
      <c r="J129" s="299"/>
      <c r="K129" s="298"/>
      <c r="L129" s="298"/>
      <c r="M129" s="235"/>
      <c r="N129" s="299"/>
      <c r="O129" s="235"/>
      <c r="P129" s="235"/>
    </row>
    <row r="130" spans="1:16">
      <c r="A130" s="248"/>
      <c r="B130" s="311"/>
      <c r="C130" s="300" t="s">
        <v>1116</v>
      </c>
      <c r="D130" s="301" t="s">
        <v>698</v>
      </c>
      <c r="E130" s="302">
        <v>19</v>
      </c>
      <c r="F130" s="298"/>
      <c r="G130" s="298">
        <f>E130*F130</f>
        <v>0</v>
      </c>
      <c r="H130" s="291"/>
      <c r="J130" s="299"/>
      <c r="K130" s="298"/>
      <c r="L130" s="298"/>
      <c r="M130" s="235"/>
      <c r="N130" s="299"/>
      <c r="O130" s="235"/>
      <c r="P130" s="235"/>
    </row>
    <row r="131" spans="1:16" ht="14.1" customHeight="1">
      <c r="A131" s="248"/>
      <c r="B131" s="311"/>
      <c r="C131" s="300" t="s">
        <v>1117</v>
      </c>
      <c r="D131" s="301" t="s">
        <v>698</v>
      </c>
      <c r="E131" s="302">
        <v>8</v>
      </c>
      <c r="F131" s="298"/>
      <c r="G131" s="298">
        <f>E131*F131</f>
        <v>0</v>
      </c>
      <c r="H131" s="291"/>
      <c r="J131" s="299"/>
      <c r="K131" s="298"/>
      <c r="L131" s="298"/>
      <c r="M131" s="235"/>
      <c r="N131" s="299"/>
      <c r="O131" s="235"/>
      <c r="P131" s="235"/>
    </row>
    <row r="132" spans="1:16" s="237" customFormat="1" ht="12.95" customHeight="1">
      <c r="A132" s="248"/>
      <c r="B132" s="248"/>
      <c r="C132" s="300" t="s">
        <v>1111</v>
      </c>
      <c r="D132" s="301" t="s">
        <v>698</v>
      </c>
      <c r="E132" s="302">
        <v>2</v>
      </c>
      <c r="F132" s="298"/>
      <c r="G132" s="298">
        <f>E132*F132</f>
        <v>0</v>
      </c>
      <c r="H132" s="252"/>
      <c r="I132" s="252"/>
      <c r="J132" s="299"/>
      <c r="K132" s="298"/>
      <c r="L132" s="252"/>
      <c r="M132" s="266"/>
      <c r="N132" s="299"/>
      <c r="O132" s="266"/>
      <c r="P132" s="266"/>
    </row>
    <row r="133" spans="1:16" s="237" customFormat="1" ht="12.95" customHeight="1">
      <c r="A133" s="292"/>
      <c r="B133" s="248"/>
      <c r="C133" s="300" t="s">
        <v>1118</v>
      </c>
      <c r="D133" s="301" t="s">
        <v>698</v>
      </c>
      <c r="E133" s="302">
        <v>2</v>
      </c>
      <c r="F133" s="298"/>
      <c r="G133" s="298">
        <f>E133*F133</f>
        <v>0</v>
      </c>
      <c r="H133" s="252"/>
      <c r="I133" s="252"/>
      <c r="J133" s="299"/>
      <c r="K133" s="298"/>
      <c r="L133" s="252"/>
      <c r="M133" s="266"/>
      <c r="N133" s="266"/>
    </row>
    <row r="134" spans="1:16" s="237" customFormat="1" ht="12.95" customHeight="1">
      <c r="A134" s="292"/>
      <c r="B134" s="248"/>
      <c r="C134" s="300" t="s">
        <v>1119</v>
      </c>
      <c r="D134" s="301" t="s">
        <v>698</v>
      </c>
      <c r="E134" s="302">
        <v>2</v>
      </c>
      <c r="F134" s="298"/>
      <c r="G134" s="298">
        <f t="shared" ref="G134:G139" si="11">E134*F134</f>
        <v>0</v>
      </c>
      <c r="H134" s="252"/>
      <c r="I134" s="252"/>
      <c r="J134" s="299"/>
      <c r="K134" s="298"/>
      <c r="L134" s="252"/>
      <c r="M134" s="266"/>
      <c r="N134" s="266"/>
    </row>
    <row r="135" spans="1:16" s="237" customFormat="1" ht="12.95" customHeight="1">
      <c r="A135" s="292"/>
      <c r="B135" s="248"/>
      <c r="C135" s="300" t="s">
        <v>1120</v>
      </c>
      <c r="D135" s="301" t="s">
        <v>698</v>
      </c>
      <c r="E135" s="302">
        <v>2</v>
      </c>
      <c r="F135" s="306"/>
      <c r="G135" s="298">
        <f t="shared" si="11"/>
        <v>0</v>
      </c>
      <c r="H135" s="252"/>
      <c r="I135" s="252"/>
      <c r="J135" s="299"/>
      <c r="K135" s="298"/>
      <c r="L135" s="252"/>
      <c r="M135" s="266"/>
      <c r="N135" s="266"/>
      <c r="O135" s="266"/>
      <c r="P135" s="266"/>
    </row>
    <row r="136" spans="1:16" s="237" customFormat="1" ht="12.95" customHeight="1">
      <c r="A136" s="292"/>
      <c r="B136" s="248"/>
      <c r="C136" s="300" t="s">
        <v>1121</v>
      </c>
      <c r="D136" s="301" t="s">
        <v>698</v>
      </c>
      <c r="E136" s="302">
        <v>11</v>
      </c>
      <c r="F136" s="306"/>
      <c r="G136" s="298">
        <f t="shared" si="11"/>
        <v>0</v>
      </c>
      <c r="H136" s="252"/>
      <c r="I136" s="252"/>
      <c r="J136" s="299"/>
      <c r="K136" s="298"/>
      <c r="L136" s="252"/>
      <c r="M136" s="266"/>
      <c r="N136" s="266"/>
      <c r="O136" s="266"/>
      <c r="P136" s="266"/>
    </row>
    <row r="137" spans="1:16" s="237" customFormat="1" ht="12.95" customHeight="1">
      <c r="A137" s="292"/>
      <c r="B137" s="248"/>
      <c r="C137" s="300" t="s">
        <v>1122</v>
      </c>
      <c r="D137" s="301" t="s">
        <v>698</v>
      </c>
      <c r="E137" s="302">
        <v>3</v>
      </c>
      <c r="F137" s="298"/>
      <c r="G137" s="298">
        <f>E137*F137</f>
        <v>0</v>
      </c>
      <c r="H137" s="252"/>
      <c r="I137" s="252"/>
      <c r="J137" s="291"/>
      <c r="K137" s="298"/>
      <c r="L137" s="252"/>
      <c r="M137" s="266"/>
      <c r="N137" s="266"/>
      <c r="O137" s="266"/>
      <c r="P137" s="266"/>
    </row>
    <row r="138" spans="1:16" s="237" customFormat="1" ht="12.95" customHeight="1">
      <c r="A138" s="292"/>
      <c r="B138" s="248"/>
      <c r="C138" s="300" t="s">
        <v>1123</v>
      </c>
      <c r="D138" s="301" t="s">
        <v>698</v>
      </c>
      <c r="E138" s="302">
        <v>1</v>
      </c>
      <c r="F138" s="298"/>
      <c r="G138" s="298">
        <f t="shared" si="11"/>
        <v>0</v>
      </c>
      <c r="H138" s="252"/>
      <c r="I138" s="252"/>
      <c r="J138" s="299"/>
      <c r="K138" s="298"/>
      <c r="L138" s="252"/>
      <c r="M138" s="266"/>
      <c r="N138" s="266"/>
      <c r="O138" s="266"/>
      <c r="P138" s="266"/>
    </row>
    <row r="139" spans="1:16" ht="14.1" customHeight="1">
      <c r="A139" s="292"/>
      <c r="B139" s="311"/>
      <c r="C139" s="300" t="s">
        <v>1124</v>
      </c>
      <c r="D139" s="301" t="s">
        <v>698</v>
      </c>
      <c r="E139" s="302">
        <v>2</v>
      </c>
      <c r="F139" s="298"/>
      <c r="G139" s="298">
        <f t="shared" si="11"/>
        <v>0</v>
      </c>
      <c r="H139" s="291"/>
      <c r="J139" s="299"/>
      <c r="K139" s="298"/>
      <c r="L139" s="298"/>
      <c r="M139" s="235"/>
      <c r="N139" s="235"/>
      <c r="O139" s="235"/>
      <c r="P139" s="235"/>
    </row>
    <row r="140" spans="1:16" s="237" customFormat="1" ht="13.15" customHeight="1">
      <c r="A140" s="248"/>
      <c r="B140" s="248"/>
      <c r="C140" s="300" t="s">
        <v>1125</v>
      </c>
      <c r="D140" s="301" t="s">
        <v>698</v>
      </c>
      <c r="E140" s="302">
        <v>116</v>
      </c>
      <c r="F140" s="298"/>
      <c r="G140" s="298">
        <f>E140*F140</f>
        <v>0</v>
      </c>
      <c r="H140" s="252"/>
      <c r="I140" s="252"/>
      <c r="J140" s="299"/>
      <c r="K140" s="298"/>
      <c r="L140" s="252"/>
      <c r="M140" s="266"/>
      <c r="N140" s="299"/>
      <c r="O140" s="266"/>
      <c r="P140" s="266"/>
    </row>
    <row r="141" spans="1:16" s="237" customFormat="1" ht="13.15" customHeight="1">
      <c r="A141" s="248"/>
      <c r="B141" s="248"/>
      <c r="C141" s="300" t="s">
        <v>1126</v>
      </c>
      <c r="D141" s="301" t="s">
        <v>698</v>
      </c>
      <c r="E141" s="302">
        <v>3</v>
      </c>
      <c r="F141" s="298"/>
      <c r="G141" s="298">
        <f>E141*F141</f>
        <v>0</v>
      </c>
      <c r="H141" s="252"/>
      <c r="I141" s="252"/>
      <c r="J141" s="291"/>
      <c r="K141" s="298"/>
      <c r="L141" s="252"/>
      <c r="M141" s="266"/>
      <c r="N141" s="299"/>
      <c r="O141" s="266"/>
      <c r="P141" s="266"/>
    </row>
    <row r="142" spans="1:16" s="237" customFormat="1" ht="13.15" customHeight="1">
      <c r="A142" s="248"/>
      <c r="B142" s="248"/>
      <c r="C142" s="312" t="s">
        <v>1127</v>
      </c>
      <c r="D142" s="313" t="s">
        <v>698</v>
      </c>
      <c r="E142" s="314">
        <v>52</v>
      </c>
      <c r="F142" s="298"/>
      <c r="G142" s="298">
        <f>E142*F142</f>
        <v>0</v>
      </c>
      <c r="H142" s="252"/>
      <c r="I142" s="252"/>
      <c r="J142" s="299"/>
      <c r="K142" s="298"/>
      <c r="L142" s="252"/>
      <c r="M142" s="266"/>
      <c r="N142" s="299"/>
      <c r="O142" s="266"/>
      <c r="P142" s="266"/>
    </row>
    <row r="143" spans="1:16" s="235" customFormat="1" ht="14.1" customHeight="1">
      <c r="A143" s="292"/>
      <c r="B143" s="248"/>
      <c r="C143" s="301"/>
      <c r="D143" s="301"/>
      <c r="E143" s="299"/>
      <c r="F143" s="298"/>
      <c r="G143" s="298"/>
      <c r="H143" s="291"/>
      <c r="I143" s="291"/>
      <c r="J143" s="299"/>
      <c r="K143" s="298"/>
      <c r="L143" s="298"/>
    </row>
    <row r="144" spans="1:16" s="235" customFormat="1" ht="14.45" customHeight="1">
      <c r="A144" s="292"/>
      <c r="B144" s="310"/>
      <c r="C144" s="301"/>
      <c r="D144" s="301"/>
      <c r="E144" s="299"/>
      <c r="F144" s="298"/>
      <c r="G144" s="298"/>
      <c r="H144" s="291"/>
      <c r="J144" s="299"/>
      <c r="K144" s="298"/>
      <c r="L144" s="298"/>
    </row>
    <row r="145" spans="1:11" s="237" customFormat="1" ht="23.45" customHeight="1">
      <c r="A145" s="248"/>
      <c r="B145" s="248"/>
      <c r="C145" s="250" t="s">
        <v>950</v>
      </c>
      <c r="D145" s="251"/>
      <c r="E145" s="243"/>
      <c r="F145" s="252"/>
      <c r="G145" s="252"/>
      <c r="H145" s="252"/>
      <c r="I145" s="252"/>
      <c r="J145" s="243"/>
      <c r="K145" s="315"/>
    </row>
    <row r="146" spans="1:11" ht="23.45" customHeight="1">
      <c r="A146" s="248">
        <v>1</v>
      </c>
      <c r="B146" s="293" t="s">
        <v>1095</v>
      </c>
      <c r="C146" s="251" t="s">
        <v>1128</v>
      </c>
      <c r="D146" s="251" t="s">
        <v>1129</v>
      </c>
      <c r="E146" s="243">
        <v>114</v>
      </c>
      <c r="F146" s="252"/>
      <c r="G146" s="252">
        <f t="shared" ref="G146:G161" si="12">E146*F146</f>
        <v>0</v>
      </c>
      <c r="H146" s="252"/>
      <c r="I146" s="252">
        <f t="shared" ref="I146:I171" si="13">E146*H146</f>
        <v>0</v>
      </c>
      <c r="J146" s="243"/>
      <c r="K146" s="235"/>
    </row>
    <row r="147" spans="1:11" ht="23.45" customHeight="1">
      <c r="A147" s="316">
        <f t="shared" ref="A147:A173" si="14">A146+1</f>
        <v>2</v>
      </c>
      <c r="B147" s="293" t="s">
        <v>1095</v>
      </c>
      <c r="C147" s="293" t="s">
        <v>1130</v>
      </c>
      <c r="D147" s="293" t="s">
        <v>1129</v>
      </c>
      <c r="E147" s="293">
        <v>68</v>
      </c>
      <c r="F147" s="252"/>
      <c r="G147" s="252">
        <f t="shared" si="12"/>
        <v>0</v>
      </c>
      <c r="H147" s="252"/>
      <c r="I147" s="252">
        <f t="shared" si="13"/>
        <v>0</v>
      </c>
      <c r="J147" s="251"/>
      <c r="K147" s="251"/>
    </row>
    <row r="148" spans="1:11" s="237" customFormat="1" ht="23.45" customHeight="1">
      <c r="A148" s="316">
        <f t="shared" si="14"/>
        <v>3</v>
      </c>
      <c r="B148" s="293" t="s">
        <v>1095</v>
      </c>
      <c r="C148" s="293" t="s">
        <v>1131</v>
      </c>
      <c r="D148" s="293" t="s">
        <v>1129</v>
      </c>
      <c r="E148" s="293">
        <v>175</v>
      </c>
      <c r="F148" s="317"/>
      <c r="G148" s="252">
        <f t="shared" si="12"/>
        <v>0</v>
      </c>
      <c r="H148" s="317"/>
      <c r="I148" s="252">
        <f t="shared" si="13"/>
        <v>0</v>
      </c>
      <c r="J148" s="251"/>
      <c r="K148" s="270"/>
    </row>
    <row r="149" spans="1:11" ht="23.45" customHeight="1">
      <c r="A149" s="316">
        <f t="shared" si="14"/>
        <v>4</v>
      </c>
      <c r="B149" s="293" t="s">
        <v>1095</v>
      </c>
      <c r="C149" s="251" t="s">
        <v>1132</v>
      </c>
      <c r="D149" s="251" t="s">
        <v>698</v>
      </c>
      <c r="E149" s="270">
        <v>82</v>
      </c>
      <c r="F149" s="252"/>
      <c r="G149" s="252">
        <f t="shared" si="12"/>
        <v>0</v>
      </c>
      <c r="H149" s="252"/>
      <c r="I149" s="252">
        <f t="shared" si="13"/>
        <v>0</v>
      </c>
      <c r="J149" s="270"/>
      <c r="K149" s="235"/>
    </row>
    <row r="150" spans="1:11" ht="23.45" customHeight="1">
      <c r="A150" s="316">
        <f t="shared" si="14"/>
        <v>5</v>
      </c>
      <c r="B150" s="262">
        <v>35441485</v>
      </c>
      <c r="C150" s="251" t="s">
        <v>1133</v>
      </c>
      <c r="D150" s="251" t="s">
        <v>698</v>
      </c>
      <c r="E150" s="270">
        <v>216</v>
      </c>
      <c r="F150" s="252"/>
      <c r="G150" s="252">
        <f t="shared" si="12"/>
        <v>0</v>
      </c>
      <c r="H150" s="252"/>
      <c r="I150" s="252">
        <f t="shared" si="13"/>
        <v>0</v>
      </c>
      <c r="J150" s="270"/>
      <c r="K150" s="235"/>
    </row>
    <row r="151" spans="1:11" s="237" customFormat="1" ht="23.45" customHeight="1">
      <c r="A151" s="316">
        <f t="shared" si="14"/>
        <v>6</v>
      </c>
      <c r="B151" s="293" t="s">
        <v>1095</v>
      </c>
      <c r="C151" s="251" t="s">
        <v>1134</v>
      </c>
      <c r="D151" s="251" t="s">
        <v>698</v>
      </c>
      <c r="E151" s="270">
        <v>6</v>
      </c>
      <c r="F151" s="252"/>
      <c r="G151" s="252">
        <f t="shared" si="12"/>
        <v>0</v>
      </c>
      <c r="H151" s="252"/>
      <c r="I151" s="252">
        <f t="shared" si="13"/>
        <v>0</v>
      </c>
      <c r="J151" s="270"/>
      <c r="K151" s="266"/>
    </row>
    <row r="152" spans="1:11" s="237" customFormat="1" ht="23.45" customHeight="1">
      <c r="A152" s="316">
        <f t="shared" si="14"/>
        <v>7</v>
      </c>
      <c r="B152" s="293" t="s">
        <v>1095</v>
      </c>
      <c r="C152" s="251" t="s">
        <v>1135</v>
      </c>
      <c r="D152" s="251" t="s">
        <v>698</v>
      </c>
      <c r="E152" s="270">
        <v>12</v>
      </c>
      <c r="F152" s="252"/>
      <c r="G152" s="252">
        <f t="shared" si="12"/>
        <v>0</v>
      </c>
      <c r="H152" s="252"/>
      <c r="I152" s="252">
        <f t="shared" si="13"/>
        <v>0</v>
      </c>
      <c r="J152" s="270"/>
      <c r="K152" s="266"/>
    </row>
    <row r="153" spans="1:11" s="237" customFormat="1" ht="23.45" customHeight="1">
      <c r="A153" s="316">
        <f t="shared" si="14"/>
        <v>8</v>
      </c>
      <c r="B153" s="293" t="s">
        <v>1095</v>
      </c>
      <c r="C153" s="251" t="s">
        <v>1136</v>
      </c>
      <c r="D153" s="251" t="s">
        <v>698</v>
      </c>
      <c r="E153" s="243">
        <v>6</v>
      </c>
      <c r="F153" s="252"/>
      <c r="G153" s="252">
        <f t="shared" si="12"/>
        <v>0</v>
      </c>
      <c r="H153" s="252"/>
      <c r="I153" s="252">
        <f t="shared" si="13"/>
        <v>0</v>
      </c>
      <c r="J153" s="243"/>
      <c r="K153" s="266"/>
    </row>
    <row r="154" spans="1:11" ht="23.45" customHeight="1">
      <c r="A154" s="316">
        <f t="shared" si="14"/>
        <v>9</v>
      </c>
      <c r="B154" s="293" t="s">
        <v>1095</v>
      </c>
      <c r="C154" s="251" t="s">
        <v>1137</v>
      </c>
      <c r="D154" s="251" t="s">
        <v>698</v>
      </c>
      <c r="E154" s="243">
        <v>6</v>
      </c>
      <c r="F154" s="252"/>
      <c r="G154" s="252">
        <f t="shared" si="12"/>
        <v>0</v>
      </c>
      <c r="H154" s="252"/>
      <c r="I154" s="252">
        <f t="shared" si="13"/>
        <v>0</v>
      </c>
      <c r="J154" s="243"/>
      <c r="K154" s="235"/>
    </row>
    <row r="155" spans="1:11" ht="23.45" customHeight="1">
      <c r="A155" s="316">
        <f t="shared" si="14"/>
        <v>10</v>
      </c>
      <c r="B155" s="293" t="s">
        <v>1095</v>
      </c>
      <c r="C155" s="251" t="s">
        <v>1138</v>
      </c>
      <c r="D155" s="251" t="s">
        <v>698</v>
      </c>
      <c r="E155" s="243">
        <v>34</v>
      </c>
      <c r="F155" s="252"/>
      <c r="G155" s="252">
        <f t="shared" si="12"/>
        <v>0</v>
      </c>
      <c r="H155" s="252"/>
      <c r="I155" s="252">
        <f t="shared" si="13"/>
        <v>0</v>
      </c>
      <c r="J155" s="243"/>
      <c r="K155" s="235"/>
    </row>
    <row r="156" spans="1:11" ht="23.45" customHeight="1">
      <c r="A156" s="316">
        <f t="shared" si="14"/>
        <v>11</v>
      </c>
      <c r="B156" s="293" t="s">
        <v>1095</v>
      </c>
      <c r="C156" s="251" t="s">
        <v>1139</v>
      </c>
      <c r="D156" s="251" t="s">
        <v>698</v>
      </c>
      <c r="E156" s="243">
        <v>45</v>
      </c>
      <c r="F156" s="252"/>
      <c r="G156" s="252">
        <f t="shared" si="12"/>
        <v>0</v>
      </c>
      <c r="H156" s="252"/>
      <c r="I156" s="252">
        <f t="shared" si="13"/>
        <v>0</v>
      </c>
      <c r="J156" s="243"/>
      <c r="K156" s="235"/>
    </row>
    <row r="157" spans="1:11" ht="23.45" customHeight="1">
      <c r="A157" s="316">
        <f t="shared" si="14"/>
        <v>12</v>
      </c>
      <c r="B157" s="293" t="s">
        <v>1095</v>
      </c>
      <c r="C157" s="251" t="s">
        <v>1140</v>
      </c>
      <c r="D157" s="251" t="s">
        <v>698</v>
      </c>
      <c r="E157" s="243">
        <v>4</v>
      </c>
      <c r="F157" s="252"/>
      <c r="G157" s="252">
        <f t="shared" si="12"/>
        <v>0</v>
      </c>
      <c r="H157" s="252"/>
      <c r="I157" s="252">
        <f t="shared" si="13"/>
        <v>0</v>
      </c>
      <c r="J157" s="243"/>
      <c r="K157" s="235"/>
    </row>
    <row r="158" spans="1:11" ht="23.45" customHeight="1">
      <c r="A158" s="316">
        <f t="shared" si="14"/>
        <v>13</v>
      </c>
      <c r="B158" s="293" t="s">
        <v>1095</v>
      </c>
      <c r="C158" s="251" t="s">
        <v>1141</v>
      </c>
      <c r="D158" s="251" t="s">
        <v>698</v>
      </c>
      <c r="E158" s="243">
        <v>6</v>
      </c>
      <c r="F158" s="252"/>
      <c r="G158" s="252">
        <f t="shared" si="12"/>
        <v>0</v>
      </c>
      <c r="H158" s="252"/>
      <c r="I158" s="252">
        <f t="shared" si="13"/>
        <v>0</v>
      </c>
      <c r="J158" s="243"/>
      <c r="K158" s="235"/>
    </row>
    <row r="159" spans="1:11" ht="23.45" customHeight="1">
      <c r="A159" s="316">
        <f t="shared" si="14"/>
        <v>14</v>
      </c>
      <c r="B159" s="293" t="s">
        <v>1095</v>
      </c>
      <c r="C159" s="251" t="s">
        <v>1142</v>
      </c>
      <c r="D159" s="251" t="s">
        <v>698</v>
      </c>
      <c r="E159" s="243">
        <v>6</v>
      </c>
      <c r="F159" s="252"/>
      <c r="G159" s="252">
        <f>E159*F159</f>
        <v>0</v>
      </c>
      <c r="H159" s="252"/>
      <c r="I159" s="252">
        <f>E159*H159</f>
        <v>0</v>
      </c>
      <c r="J159" s="243"/>
      <c r="K159" s="235"/>
    </row>
    <row r="160" spans="1:11" s="237" customFormat="1" ht="23.45" customHeight="1">
      <c r="A160" s="316">
        <f t="shared" si="14"/>
        <v>15</v>
      </c>
      <c r="B160" s="293" t="s">
        <v>1095</v>
      </c>
      <c r="C160" s="251" t="s">
        <v>1143</v>
      </c>
      <c r="D160" s="251" t="s">
        <v>698</v>
      </c>
      <c r="E160" s="243">
        <v>4</v>
      </c>
      <c r="F160" s="252"/>
      <c r="G160" s="252">
        <f>E160*F160</f>
        <v>0</v>
      </c>
      <c r="H160" s="252"/>
      <c r="I160" s="252">
        <f>E160*H160</f>
        <v>0</v>
      </c>
      <c r="J160" s="243"/>
      <c r="K160" s="266"/>
    </row>
    <row r="161" spans="1:98" s="237" customFormat="1" ht="23.45" customHeight="1">
      <c r="A161" s="316">
        <f t="shared" si="14"/>
        <v>16</v>
      </c>
      <c r="B161" s="293" t="s">
        <v>1095</v>
      </c>
      <c r="C161" s="251" t="s">
        <v>1144</v>
      </c>
      <c r="D161" s="251" t="s">
        <v>698</v>
      </c>
      <c r="E161" s="243">
        <v>24</v>
      </c>
      <c r="F161" s="252"/>
      <c r="G161" s="252">
        <f t="shared" si="12"/>
        <v>0</v>
      </c>
      <c r="H161" s="252"/>
      <c r="I161" s="252">
        <f t="shared" si="13"/>
        <v>0</v>
      </c>
      <c r="J161" s="243"/>
      <c r="K161" s="266"/>
    </row>
    <row r="162" spans="1:98" ht="23.45" customHeight="1">
      <c r="A162" s="316">
        <f t="shared" si="14"/>
        <v>17</v>
      </c>
      <c r="B162" s="318" t="s">
        <v>1145</v>
      </c>
      <c r="C162" s="251" t="s">
        <v>1146</v>
      </c>
      <c r="D162" s="251" t="s">
        <v>698</v>
      </c>
      <c r="E162" s="270">
        <v>6</v>
      </c>
      <c r="F162" s="252"/>
      <c r="G162" s="252">
        <f>E162*F162</f>
        <v>0</v>
      </c>
      <c r="H162" s="252"/>
      <c r="I162" s="252">
        <f>E162*H162</f>
        <v>0</v>
      </c>
      <c r="J162" s="270"/>
      <c r="K162" s="270"/>
    </row>
    <row r="163" spans="1:98" ht="24" customHeight="1">
      <c r="A163" s="316">
        <f t="shared" si="14"/>
        <v>18</v>
      </c>
      <c r="B163" s="293" t="s">
        <v>1095</v>
      </c>
      <c r="C163" s="251" t="s">
        <v>1147</v>
      </c>
      <c r="D163" s="251" t="s">
        <v>698</v>
      </c>
      <c r="E163" s="270">
        <v>6</v>
      </c>
      <c r="F163" s="252"/>
      <c r="G163" s="252">
        <f>E163*F163</f>
        <v>0</v>
      </c>
      <c r="H163" s="252"/>
      <c r="I163" s="252">
        <f>E163*H163</f>
        <v>0</v>
      </c>
      <c r="J163" s="270"/>
      <c r="K163" s="270"/>
    </row>
    <row r="164" spans="1:98" s="237" customFormat="1" ht="23.45" customHeight="1">
      <c r="A164" s="316">
        <f t="shared" si="14"/>
        <v>19</v>
      </c>
      <c r="B164" s="248" t="s">
        <v>1148</v>
      </c>
      <c r="C164" s="251" t="s">
        <v>1149</v>
      </c>
      <c r="D164" s="251" t="s">
        <v>197</v>
      </c>
      <c r="E164" s="270">
        <v>100</v>
      </c>
      <c r="F164" s="252"/>
      <c r="G164" s="252"/>
      <c r="H164" s="252"/>
      <c r="I164" s="252">
        <f t="shared" si="13"/>
        <v>0</v>
      </c>
      <c r="J164" s="270"/>
      <c r="K164" s="270"/>
    </row>
    <row r="165" spans="1:98" s="237" customFormat="1" ht="23.45" customHeight="1">
      <c r="A165" s="316">
        <f t="shared" si="14"/>
        <v>20</v>
      </c>
      <c r="B165" s="248" t="s">
        <v>1150</v>
      </c>
      <c r="C165" s="251" t="s">
        <v>1151</v>
      </c>
      <c r="D165" s="251" t="s">
        <v>197</v>
      </c>
      <c r="E165" s="270">
        <v>100</v>
      </c>
      <c r="F165" s="252"/>
      <c r="G165" s="252"/>
      <c r="H165" s="252"/>
      <c r="I165" s="252">
        <f t="shared" si="13"/>
        <v>0</v>
      </c>
      <c r="J165" s="270"/>
      <c r="K165" s="270"/>
    </row>
    <row r="166" spans="1:98" s="237" customFormat="1" ht="23.45" customHeight="1">
      <c r="A166" s="316">
        <f t="shared" si="14"/>
        <v>21</v>
      </c>
      <c r="B166" s="248" t="s">
        <v>1152</v>
      </c>
      <c r="C166" s="251" t="s">
        <v>1153</v>
      </c>
      <c r="D166" s="251" t="s">
        <v>173</v>
      </c>
      <c r="E166" s="270">
        <v>0.4</v>
      </c>
      <c r="F166" s="252"/>
      <c r="G166" s="252"/>
      <c r="H166" s="252"/>
      <c r="I166" s="252">
        <f t="shared" si="13"/>
        <v>0</v>
      </c>
      <c r="J166" s="270"/>
      <c r="K166" s="270"/>
    </row>
    <row r="167" spans="1:98" s="237" customFormat="1" ht="23.45" customHeight="1">
      <c r="A167" s="316">
        <f t="shared" si="14"/>
        <v>22</v>
      </c>
      <c r="B167" s="264" t="s">
        <v>971</v>
      </c>
      <c r="C167" s="251" t="s">
        <v>1154</v>
      </c>
      <c r="D167" s="251" t="s">
        <v>483</v>
      </c>
      <c r="E167" s="243">
        <v>16</v>
      </c>
      <c r="F167" s="252"/>
      <c r="G167" s="252"/>
      <c r="H167" s="252"/>
      <c r="I167" s="252">
        <f>E167*H167</f>
        <v>0</v>
      </c>
      <c r="J167" s="264"/>
      <c r="K167" s="278"/>
      <c r="L167" s="278"/>
    </row>
    <row r="168" spans="1:98" s="237" customFormat="1" ht="23.45" customHeight="1">
      <c r="A168" s="316">
        <f t="shared" si="14"/>
        <v>23</v>
      </c>
      <c r="B168" s="264" t="s">
        <v>971</v>
      </c>
      <c r="C168" s="251" t="s">
        <v>1155</v>
      </c>
      <c r="D168" s="301" t="s">
        <v>1156</v>
      </c>
      <c r="E168" s="243">
        <v>1</v>
      </c>
      <c r="F168" s="252"/>
      <c r="G168" s="252"/>
      <c r="H168" s="252"/>
      <c r="I168" s="252">
        <f>E168*H168</f>
        <v>0</v>
      </c>
      <c r="J168" s="264"/>
      <c r="K168" s="278"/>
      <c r="L168" s="278"/>
    </row>
    <row r="169" spans="1:98" s="237" customFormat="1" ht="23.45" customHeight="1">
      <c r="A169" s="316">
        <f t="shared" si="14"/>
        <v>24</v>
      </c>
      <c r="B169" s="264" t="s">
        <v>971</v>
      </c>
      <c r="C169" s="251" t="s">
        <v>1087</v>
      </c>
      <c r="D169" s="251" t="s">
        <v>483</v>
      </c>
      <c r="E169" s="243">
        <v>12</v>
      </c>
      <c r="F169" s="252"/>
      <c r="G169" s="252"/>
      <c r="H169" s="252"/>
      <c r="I169" s="252">
        <f>E169*H169</f>
        <v>0</v>
      </c>
      <c r="J169" s="243"/>
      <c r="U169" s="237">
        <v>10</v>
      </c>
      <c r="V169" s="237">
        <v>0</v>
      </c>
      <c r="W169" s="237">
        <v>8</v>
      </c>
      <c r="AT169" s="237">
        <v>5</v>
      </c>
      <c r="AU169" s="237">
        <f>IF(AT169=1,I169,0)</f>
        <v>0</v>
      </c>
      <c r="AV169" s="237">
        <f>IF(AT169=2,I169,0)</f>
        <v>0</v>
      </c>
      <c r="AW169" s="237">
        <f>IF(AT169=3,I169,0)</f>
        <v>0</v>
      </c>
      <c r="AX169" s="237">
        <f>IF(AT169=4,I169,0)</f>
        <v>0</v>
      </c>
      <c r="AY169" s="237">
        <f>IF(AT169=5,I169,0)</f>
        <v>0</v>
      </c>
      <c r="CT169" s="237">
        <v>0</v>
      </c>
    </row>
    <row r="170" spans="1:98" s="237" customFormat="1" ht="23.45" customHeight="1">
      <c r="A170" s="316">
        <f t="shared" si="14"/>
        <v>25</v>
      </c>
      <c r="B170" s="264" t="s">
        <v>971</v>
      </c>
      <c r="C170" s="251" t="s">
        <v>1088</v>
      </c>
      <c r="D170" s="251" t="s">
        <v>483</v>
      </c>
      <c r="E170" s="243">
        <v>4</v>
      </c>
      <c r="F170" s="252"/>
      <c r="G170" s="252"/>
      <c r="H170" s="252"/>
      <c r="I170" s="252">
        <f>E170*H170</f>
        <v>0</v>
      </c>
      <c r="J170" s="243"/>
      <c r="U170" s="237">
        <v>10</v>
      </c>
      <c r="V170" s="237">
        <v>0</v>
      </c>
      <c r="W170" s="237">
        <v>8</v>
      </c>
      <c r="AT170" s="237">
        <v>5</v>
      </c>
      <c r="AU170" s="237">
        <f>IF(AT170=1,I170,0)</f>
        <v>0</v>
      </c>
      <c r="AV170" s="237">
        <f>IF(AT170=2,I170,0)</f>
        <v>0</v>
      </c>
      <c r="AW170" s="237">
        <f>IF(AT170=3,I170,0)</f>
        <v>0</v>
      </c>
      <c r="AX170" s="237">
        <f>IF(AT170=4,I170,0)</f>
        <v>0</v>
      </c>
      <c r="AY170" s="237">
        <f>IF(AT170=5,I170,0)</f>
        <v>0</v>
      </c>
      <c r="CT170" s="237">
        <v>0</v>
      </c>
    </row>
    <row r="171" spans="1:98" ht="21.95" customHeight="1">
      <c r="A171" s="316">
        <f t="shared" si="14"/>
        <v>26</v>
      </c>
      <c r="B171" s="280">
        <v>740991100</v>
      </c>
      <c r="C171" s="251" t="s">
        <v>1157</v>
      </c>
      <c r="D171" s="251" t="s">
        <v>698</v>
      </c>
      <c r="E171" s="270">
        <v>1</v>
      </c>
      <c r="F171" s="252"/>
      <c r="G171" s="252"/>
      <c r="H171" s="252"/>
      <c r="I171" s="252">
        <f t="shared" si="13"/>
        <v>0</v>
      </c>
      <c r="J171" s="270"/>
      <c r="K171" s="270"/>
      <c r="M171" s="243"/>
    </row>
    <row r="172" spans="1:98" s="323" customFormat="1" ht="23.45" customHeight="1">
      <c r="A172" s="316">
        <f t="shared" si="14"/>
        <v>27</v>
      </c>
      <c r="B172" s="319"/>
      <c r="C172" s="320" t="s">
        <v>1093</v>
      </c>
      <c r="D172" s="320"/>
      <c r="E172" s="321"/>
      <c r="F172" s="322"/>
      <c r="G172" s="322">
        <f>SUM(G146:G171)</f>
        <v>0</v>
      </c>
      <c r="H172" s="322"/>
      <c r="I172" s="322">
        <f>SUM(I146:I171)</f>
        <v>0</v>
      </c>
      <c r="J172" s="321"/>
      <c r="K172" s="235"/>
    </row>
    <row r="173" spans="1:98" s="235" customFormat="1" ht="23.45" customHeight="1">
      <c r="A173" s="316">
        <f t="shared" si="14"/>
        <v>28</v>
      </c>
      <c r="B173" s="262"/>
      <c r="C173" s="289" t="s">
        <v>1158</v>
      </c>
      <c r="D173" s="251"/>
      <c r="E173" s="243"/>
      <c r="F173" s="252"/>
      <c r="G173" s="252"/>
      <c r="H173" s="252"/>
      <c r="I173" s="324">
        <f>G172+I172</f>
        <v>0</v>
      </c>
      <c r="J173" s="243"/>
    </row>
    <row r="174" spans="1:98" s="235" customFormat="1" ht="19.5" customHeight="1">
      <c r="A174" s="248"/>
      <c r="B174" s="248"/>
      <c r="C174" s="283"/>
      <c r="D174" s="251"/>
      <c r="E174" s="243"/>
      <c r="F174" s="252"/>
      <c r="G174" s="252"/>
      <c r="H174" s="252"/>
      <c r="I174" s="252"/>
      <c r="J174" s="243"/>
      <c r="K174" s="290"/>
    </row>
    <row r="175" spans="1:98" s="235" customFormat="1" ht="19.5" customHeight="1">
      <c r="A175" s="248"/>
      <c r="B175" s="248"/>
      <c r="C175" s="251"/>
      <c r="D175" s="251"/>
      <c r="E175" s="243"/>
      <c r="F175" s="252"/>
      <c r="G175" s="252"/>
      <c r="H175" s="252"/>
      <c r="I175" s="252"/>
      <c r="J175" s="243"/>
      <c r="K175" s="291"/>
    </row>
    <row r="176" spans="1:98" s="330" customFormat="1" ht="30" customHeight="1">
      <c r="A176" s="325"/>
      <c r="B176" s="325"/>
      <c r="C176" s="326" t="s">
        <v>54</v>
      </c>
      <c r="D176" s="327"/>
      <c r="E176" s="328"/>
      <c r="F176" s="329"/>
      <c r="G176" s="329"/>
      <c r="H176" s="329"/>
      <c r="I176" s="329"/>
      <c r="J176" s="252"/>
      <c r="K176" s="252"/>
    </row>
    <row r="177" spans="1:11" ht="23.45" customHeight="1">
      <c r="A177" s="316">
        <f t="shared" ref="A177:A194" si="15">A176+1</f>
        <v>1</v>
      </c>
      <c r="B177" s="331" t="s">
        <v>1159</v>
      </c>
      <c r="C177" s="332" t="s">
        <v>1160</v>
      </c>
      <c r="D177" s="332" t="s">
        <v>500</v>
      </c>
      <c r="E177" s="333">
        <v>0.1</v>
      </c>
      <c r="F177" s="334"/>
      <c r="G177" s="334"/>
      <c r="H177" s="334"/>
      <c r="I177" s="252">
        <f t="shared" ref="I177:I193" si="16">E177*H177</f>
        <v>0</v>
      </c>
      <c r="J177" s="252"/>
      <c r="K177" s="252"/>
    </row>
    <row r="178" spans="1:11" ht="23.45" customHeight="1">
      <c r="A178" s="248">
        <f t="shared" si="15"/>
        <v>2</v>
      </c>
      <c r="B178" s="248">
        <v>460030181</v>
      </c>
      <c r="C178" s="251" t="s">
        <v>1161</v>
      </c>
      <c r="D178" s="251" t="s">
        <v>197</v>
      </c>
      <c r="E178" s="243">
        <v>8</v>
      </c>
      <c r="F178" s="252"/>
      <c r="G178" s="252"/>
      <c r="H178" s="252"/>
      <c r="I178" s="252">
        <f>E178*H178</f>
        <v>0</v>
      </c>
      <c r="J178" s="264"/>
    </row>
    <row r="179" spans="1:11" ht="23.45" customHeight="1">
      <c r="A179" s="248">
        <f t="shared" si="15"/>
        <v>3</v>
      </c>
      <c r="B179" s="248">
        <v>460030171</v>
      </c>
      <c r="C179" s="251" t="s">
        <v>1162</v>
      </c>
      <c r="D179" s="251" t="s">
        <v>173</v>
      </c>
      <c r="E179" s="243">
        <v>3</v>
      </c>
      <c r="F179" s="252"/>
      <c r="G179" s="252"/>
      <c r="H179" s="252"/>
      <c r="I179" s="252">
        <f t="shared" si="16"/>
        <v>0</v>
      </c>
      <c r="J179" s="264"/>
    </row>
    <row r="180" spans="1:11" ht="23.45" customHeight="1">
      <c r="A180" s="248">
        <f t="shared" si="15"/>
        <v>4</v>
      </c>
      <c r="B180" s="248">
        <v>460650083</v>
      </c>
      <c r="C180" s="251" t="s">
        <v>1163</v>
      </c>
      <c r="D180" s="251" t="s">
        <v>173</v>
      </c>
      <c r="E180" s="243">
        <v>3</v>
      </c>
      <c r="F180" s="253"/>
      <c r="G180" s="253"/>
      <c r="H180" s="252"/>
      <c r="I180" s="252">
        <f t="shared" si="16"/>
        <v>0</v>
      </c>
      <c r="J180" s="264"/>
    </row>
    <row r="181" spans="1:11" s="341" customFormat="1" ht="23.45" customHeight="1">
      <c r="A181" s="248">
        <f t="shared" si="15"/>
        <v>5</v>
      </c>
      <c r="B181" s="335">
        <v>113106123</v>
      </c>
      <c r="C181" s="336" t="s">
        <v>1164</v>
      </c>
      <c r="D181" s="336" t="s">
        <v>173</v>
      </c>
      <c r="E181" s="337">
        <v>40</v>
      </c>
      <c r="F181" s="338"/>
      <c r="G181" s="338"/>
      <c r="H181" s="339"/>
      <c r="I181" s="338">
        <f>E181*H181</f>
        <v>0</v>
      </c>
      <c r="J181" s="340"/>
    </row>
    <row r="182" spans="1:11" s="341" customFormat="1" ht="23.45" customHeight="1">
      <c r="A182" s="248">
        <f t="shared" si="15"/>
        <v>6</v>
      </c>
      <c r="B182" s="335">
        <v>596211111</v>
      </c>
      <c r="C182" s="336" t="s">
        <v>1165</v>
      </c>
      <c r="D182" s="336" t="s">
        <v>173</v>
      </c>
      <c r="E182" s="337">
        <v>40</v>
      </c>
      <c r="F182" s="338"/>
      <c r="G182" s="338"/>
      <c r="H182" s="339"/>
      <c r="I182" s="338">
        <f>E182*H182</f>
        <v>0</v>
      </c>
      <c r="J182" s="340"/>
    </row>
    <row r="183" spans="1:11" ht="23.45" customHeight="1">
      <c r="A183" s="248">
        <f t="shared" si="15"/>
        <v>7</v>
      </c>
      <c r="B183" s="331" t="s">
        <v>1166</v>
      </c>
      <c r="C183" s="332" t="s">
        <v>1167</v>
      </c>
      <c r="D183" s="332" t="s">
        <v>197</v>
      </c>
      <c r="E183" s="333">
        <v>80</v>
      </c>
      <c r="F183" s="342"/>
      <c r="G183" s="342"/>
      <c r="H183" s="334"/>
      <c r="I183" s="252">
        <f t="shared" si="16"/>
        <v>0</v>
      </c>
      <c r="J183" s="252"/>
      <c r="K183" s="252"/>
    </row>
    <row r="184" spans="1:11" ht="23.45" customHeight="1">
      <c r="A184" s="248">
        <f t="shared" si="15"/>
        <v>8</v>
      </c>
      <c r="B184" s="331">
        <v>460571520</v>
      </c>
      <c r="C184" s="332" t="s">
        <v>1168</v>
      </c>
      <c r="D184" s="332" t="s">
        <v>197</v>
      </c>
      <c r="E184" s="333">
        <v>70</v>
      </c>
      <c r="F184" s="342"/>
      <c r="G184" s="342"/>
      <c r="H184" s="334"/>
      <c r="I184" s="252">
        <f t="shared" si="16"/>
        <v>0</v>
      </c>
      <c r="J184" s="252"/>
      <c r="K184" s="252"/>
    </row>
    <row r="185" spans="1:11" ht="23.45" customHeight="1">
      <c r="A185" s="248">
        <f t="shared" si="15"/>
        <v>9</v>
      </c>
      <c r="B185" s="331">
        <v>460421101</v>
      </c>
      <c r="C185" s="332" t="s">
        <v>1169</v>
      </c>
      <c r="D185" s="332" t="s">
        <v>197</v>
      </c>
      <c r="E185" s="333">
        <v>70</v>
      </c>
      <c r="F185" s="342"/>
      <c r="G185" s="342"/>
      <c r="H185" s="334"/>
      <c r="I185" s="252">
        <f t="shared" si="16"/>
        <v>0</v>
      </c>
      <c r="J185" s="252"/>
      <c r="K185" s="252"/>
    </row>
    <row r="186" spans="1:11" ht="23.45" customHeight="1">
      <c r="A186" s="248">
        <f t="shared" si="15"/>
        <v>10</v>
      </c>
      <c r="B186" s="248">
        <v>460510254</v>
      </c>
      <c r="C186" s="251" t="s">
        <v>1170</v>
      </c>
      <c r="D186" s="251" t="s">
        <v>197</v>
      </c>
      <c r="E186" s="243">
        <v>70</v>
      </c>
      <c r="F186" s="253"/>
      <c r="G186" s="253"/>
      <c r="H186" s="252"/>
      <c r="I186" s="252">
        <f>E186*H186</f>
        <v>0</v>
      </c>
      <c r="J186" s="264"/>
    </row>
    <row r="187" spans="1:11" ht="23.45" customHeight="1">
      <c r="A187" s="248">
        <f t="shared" si="15"/>
        <v>11</v>
      </c>
      <c r="B187" s="248">
        <v>460510258</v>
      </c>
      <c r="C187" s="251" t="s">
        <v>1171</v>
      </c>
      <c r="D187" s="251" t="s">
        <v>197</v>
      </c>
      <c r="E187" s="243">
        <v>76</v>
      </c>
      <c r="F187" s="253"/>
      <c r="G187" s="253"/>
      <c r="H187" s="252"/>
      <c r="I187" s="252">
        <f>E187*H187</f>
        <v>0</v>
      </c>
      <c r="J187" s="264"/>
    </row>
    <row r="188" spans="1:11" s="237" customFormat="1" ht="23.45" customHeight="1">
      <c r="A188" s="248">
        <f t="shared" si="15"/>
        <v>12</v>
      </c>
      <c r="B188" s="248">
        <v>460520151</v>
      </c>
      <c r="C188" s="251" t="s">
        <v>1172</v>
      </c>
      <c r="D188" s="251" t="s">
        <v>698</v>
      </c>
      <c r="E188" s="243">
        <v>2</v>
      </c>
      <c r="F188" s="253"/>
      <c r="G188" s="253"/>
      <c r="H188" s="252"/>
      <c r="I188" s="252">
        <f>E188*H188</f>
        <v>0</v>
      </c>
      <c r="J188" s="243"/>
    </row>
    <row r="189" spans="1:11" ht="23.45" customHeight="1">
      <c r="A189" s="248">
        <f t="shared" si="15"/>
        <v>13</v>
      </c>
      <c r="B189" s="331" t="s">
        <v>971</v>
      </c>
      <c r="C189" s="332" t="s">
        <v>1173</v>
      </c>
      <c r="D189" s="332" t="s">
        <v>197</v>
      </c>
      <c r="E189" s="333">
        <v>70</v>
      </c>
      <c r="F189" s="342"/>
      <c r="G189" s="342"/>
      <c r="H189" s="334"/>
      <c r="I189" s="252">
        <f>E189*H189</f>
        <v>0</v>
      </c>
      <c r="J189" s="252"/>
      <c r="K189" s="252"/>
    </row>
    <row r="190" spans="1:11" ht="23.45" customHeight="1">
      <c r="A190" s="248">
        <f t="shared" si="15"/>
        <v>14</v>
      </c>
      <c r="B190" s="248" t="s">
        <v>1174</v>
      </c>
      <c r="C190" s="251" t="s">
        <v>1175</v>
      </c>
      <c r="D190" s="251" t="s">
        <v>197</v>
      </c>
      <c r="E190" s="243">
        <v>80</v>
      </c>
      <c r="F190" s="253"/>
      <c r="G190" s="253"/>
      <c r="H190" s="252"/>
      <c r="I190" s="252">
        <f>E190*H190</f>
        <v>0</v>
      </c>
      <c r="J190" s="264"/>
      <c r="K190" s="252"/>
    </row>
    <row r="191" spans="1:11" s="237" customFormat="1" ht="23.45" customHeight="1">
      <c r="A191" s="248">
        <f t="shared" si="15"/>
        <v>15</v>
      </c>
      <c r="B191" s="343" t="s">
        <v>971</v>
      </c>
      <c r="C191" s="332" t="s">
        <v>1176</v>
      </c>
      <c r="D191" s="332" t="s">
        <v>135</v>
      </c>
      <c r="E191" s="333">
        <v>6</v>
      </c>
      <c r="F191" s="342"/>
      <c r="G191" s="342"/>
      <c r="H191" s="334"/>
      <c r="I191" s="252">
        <f t="shared" si="16"/>
        <v>0</v>
      </c>
      <c r="J191" s="252"/>
      <c r="K191" s="252"/>
    </row>
    <row r="192" spans="1:11" s="237" customFormat="1" ht="23.45" customHeight="1">
      <c r="A192" s="248">
        <f t="shared" si="15"/>
        <v>16</v>
      </c>
      <c r="B192" s="343" t="s">
        <v>971</v>
      </c>
      <c r="C192" s="332" t="s">
        <v>1177</v>
      </c>
      <c r="D192" s="332" t="s">
        <v>135</v>
      </c>
      <c r="E192" s="333">
        <v>6</v>
      </c>
      <c r="F192" s="342"/>
      <c r="G192" s="342"/>
      <c r="H192" s="334"/>
      <c r="I192" s="252">
        <f t="shared" si="16"/>
        <v>0</v>
      </c>
      <c r="J192" s="252"/>
      <c r="K192" s="252"/>
    </row>
    <row r="193" spans="1:11" s="237" customFormat="1" ht="23.45" customHeight="1">
      <c r="A193" s="248">
        <f t="shared" si="15"/>
        <v>17</v>
      </c>
      <c r="B193" s="331" t="s">
        <v>1152</v>
      </c>
      <c r="C193" s="332" t="s">
        <v>1153</v>
      </c>
      <c r="D193" s="332" t="s">
        <v>173</v>
      </c>
      <c r="E193" s="333">
        <v>40</v>
      </c>
      <c r="F193" s="342"/>
      <c r="G193" s="342"/>
      <c r="H193" s="334"/>
      <c r="I193" s="252">
        <f t="shared" si="16"/>
        <v>0</v>
      </c>
      <c r="J193" s="252"/>
      <c r="K193" s="252"/>
    </row>
    <row r="194" spans="1:11" s="323" customFormat="1" ht="23.45" customHeight="1">
      <c r="A194" s="248">
        <f t="shared" si="15"/>
        <v>18</v>
      </c>
      <c r="B194" s="344"/>
      <c r="C194" s="345" t="s">
        <v>1178</v>
      </c>
      <c r="D194" s="346"/>
      <c r="E194" s="347"/>
      <c r="F194" s="348"/>
      <c r="G194" s="348"/>
      <c r="H194" s="348"/>
      <c r="I194" s="349">
        <f>SUM(I177:I193)</f>
        <v>0</v>
      </c>
      <c r="J194" s="252"/>
      <c r="K194" s="252"/>
    </row>
    <row r="195" spans="1:11" s="235" customFormat="1" ht="19.5" customHeight="1">
      <c r="A195" s="248"/>
      <c r="B195" s="248"/>
      <c r="C195" s="251"/>
      <c r="D195" s="251"/>
      <c r="E195" s="243"/>
      <c r="F195" s="252"/>
      <c r="G195" s="252"/>
      <c r="H195" s="252"/>
      <c r="I195" s="252"/>
      <c r="J195" s="243"/>
      <c r="K195" s="291"/>
    </row>
    <row r="196" spans="1:11" s="235" customFormat="1" ht="19.5" customHeight="1">
      <c r="A196" s="248"/>
      <c r="B196" s="248"/>
      <c r="C196" s="251"/>
      <c r="D196" s="251"/>
      <c r="E196" s="243"/>
      <c r="F196" s="252"/>
      <c r="G196" s="252"/>
      <c r="H196" s="252"/>
      <c r="I196" s="252"/>
      <c r="J196" s="243"/>
      <c r="K196" s="252"/>
    </row>
    <row r="197" spans="1:11" s="235" customFormat="1" ht="19.5" customHeight="1">
      <c r="A197" s="248"/>
      <c r="B197" s="248"/>
      <c r="C197" s="251"/>
      <c r="D197" s="251"/>
      <c r="E197" s="243"/>
      <c r="F197" s="252"/>
      <c r="G197" s="252"/>
      <c r="H197" s="252"/>
      <c r="I197" s="252"/>
      <c r="J197" s="243"/>
      <c r="K197" s="291"/>
    </row>
    <row r="198" spans="1:11" s="235" customFormat="1" ht="19.5" customHeight="1">
      <c r="A198" s="248"/>
      <c r="B198" s="248"/>
      <c r="C198" s="251"/>
      <c r="D198" s="251"/>
      <c r="E198" s="243"/>
      <c r="F198" s="252"/>
      <c r="G198" s="252"/>
      <c r="H198" s="252"/>
      <c r="I198" s="252"/>
      <c r="J198" s="243"/>
      <c r="K198" s="291"/>
    </row>
    <row r="199" spans="1:11" s="235" customFormat="1" ht="19.5" customHeight="1">
      <c r="A199" s="248"/>
      <c r="B199" s="248"/>
      <c r="C199" s="251"/>
      <c r="D199" s="251"/>
      <c r="E199" s="243"/>
      <c r="F199" s="252"/>
      <c r="G199" s="252"/>
      <c r="H199" s="252"/>
      <c r="I199" s="252"/>
      <c r="J199" s="243"/>
      <c r="K199" s="291"/>
    </row>
    <row r="200" spans="1:11" s="235" customFormat="1" ht="19.5" customHeight="1">
      <c r="A200" s="248"/>
      <c r="B200" s="248"/>
      <c r="C200" s="251"/>
      <c r="D200" s="251"/>
      <c r="E200" s="243"/>
      <c r="F200" s="252"/>
      <c r="G200" s="252"/>
      <c r="H200" s="252"/>
      <c r="I200" s="252"/>
      <c r="J200" s="243"/>
      <c r="K200" s="291"/>
    </row>
    <row r="201" spans="1:11" s="235" customFormat="1" ht="19.5" customHeight="1">
      <c r="A201" s="248"/>
      <c r="B201" s="248"/>
      <c r="C201" s="251"/>
      <c r="D201" s="251"/>
      <c r="E201" s="243"/>
      <c r="F201" s="252"/>
      <c r="G201" s="252"/>
      <c r="H201" s="252"/>
      <c r="I201" s="252"/>
      <c r="J201" s="243"/>
      <c r="K201" s="290"/>
    </row>
    <row r="202" spans="1:11" s="235" customFormat="1" ht="19.5" customHeight="1">
      <c r="A202" s="248"/>
      <c r="B202" s="248"/>
      <c r="C202" s="251"/>
      <c r="D202" s="251"/>
      <c r="E202" s="243"/>
      <c r="F202" s="252"/>
      <c r="G202" s="252"/>
      <c r="H202" s="252"/>
      <c r="I202" s="252"/>
      <c r="J202" s="243"/>
      <c r="K202" s="290"/>
    </row>
    <row r="203" spans="1:11" s="235" customFormat="1" ht="19.5" customHeight="1">
      <c r="A203" s="248"/>
      <c r="B203" s="248"/>
      <c r="C203" s="251"/>
      <c r="D203" s="251"/>
      <c r="E203" s="243"/>
      <c r="F203" s="252"/>
      <c r="G203" s="252"/>
      <c r="H203" s="252"/>
      <c r="I203" s="252"/>
      <c r="J203" s="243"/>
      <c r="K203" s="290"/>
    </row>
    <row r="204" spans="1:11" s="235" customFormat="1" ht="19.5" customHeight="1">
      <c r="A204" s="248"/>
      <c r="B204" s="248"/>
      <c r="C204" s="251"/>
      <c r="D204" s="251"/>
      <c r="E204" s="243"/>
      <c r="F204" s="252"/>
      <c r="G204" s="252"/>
      <c r="H204" s="252"/>
      <c r="I204" s="252"/>
      <c r="J204" s="243"/>
    </row>
    <row r="205" spans="1:11" s="235" customFormat="1" ht="19.5" customHeight="1">
      <c r="A205" s="248"/>
      <c r="B205" s="248"/>
      <c r="C205" s="251"/>
      <c r="D205" s="251"/>
      <c r="E205" s="243"/>
      <c r="F205" s="252"/>
      <c r="G205" s="252"/>
      <c r="H205" s="252"/>
      <c r="I205" s="252"/>
      <c r="J205" s="243"/>
    </row>
    <row r="206" spans="1:11" s="235" customFormat="1" ht="19.5" customHeight="1">
      <c r="A206" s="248"/>
      <c r="B206" s="248"/>
      <c r="C206" s="250"/>
      <c r="D206" s="251"/>
      <c r="E206" s="243"/>
      <c r="F206" s="252"/>
      <c r="G206" s="252"/>
      <c r="H206" s="252"/>
      <c r="I206" s="252"/>
      <c r="J206" s="243"/>
    </row>
    <row r="207" spans="1:11" s="235" customFormat="1" ht="19.5" customHeight="1">
      <c r="A207" s="248"/>
      <c r="B207" s="248"/>
      <c r="C207" s="251"/>
      <c r="D207" s="251"/>
      <c r="E207" s="243"/>
      <c r="F207" s="252"/>
      <c r="G207" s="252"/>
      <c r="H207" s="252"/>
      <c r="I207" s="252"/>
      <c r="J207" s="243"/>
    </row>
    <row r="208" spans="1:11" s="235" customFormat="1" ht="19.5" customHeight="1">
      <c r="A208" s="248"/>
      <c r="B208" s="248"/>
      <c r="C208" s="251"/>
      <c r="D208" s="251"/>
      <c r="E208" s="243"/>
      <c r="F208" s="252"/>
      <c r="G208" s="252"/>
      <c r="H208" s="252"/>
      <c r="I208" s="252"/>
      <c r="J208" s="243"/>
    </row>
    <row r="209" spans="1:11" s="235" customFormat="1" ht="23.45" customHeight="1">
      <c r="A209" s="248"/>
      <c r="B209" s="248"/>
      <c r="C209" s="251"/>
      <c r="D209" s="251"/>
      <c r="E209" s="243"/>
      <c r="F209" s="252"/>
      <c r="G209" s="252"/>
      <c r="H209" s="252"/>
      <c r="I209" s="252"/>
      <c r="J209" s="243"/>
    </row>
    <row r="210" spans="1:11" s="235" customFormat="1" ht="23.45" customHeight="1">
      <c r="A210" s="248"/>
      <c r="B210" s="248"/>
      <c r="C210" s="251"/>
      <c r="D210" s="251"/>
      <c r="E210" s="243"/>
      <c r="F210" s="252"/>
      <c r="G210" s="252"/>
      <c r="H210" s="252"/>
      <c r="I210" s="252"/>
      <c r="J210" s="243"/>
      <c r="K210" s="290"/>
    </row>
    <row r="211" spans="1:11" s="235" customFormat="1" ht="23.45" customHeight="1">
      <c r="A211" s="248"/>
      <c r="B211" s="248"/>
      <c r="C211" s="251"/>
      <c r="D211" s="251"/>
      <c r="E211" s="243"/>
      <c r="F211" s="252"/>
      <c r="G211" s="252"/>
      <c r="H211" s="252"/>
      <c r="I211" s="252"/>
      <c r="J211" s="243"/>
      <c r="K211" s="290"/>
    </row>
    <row r="212" spans="1:11" s="235" customFormat="1" ht="23.45" customHeight="1">
      <c r="A212" s="248"/>
      <c r="B212" s="248"/>
      <c r="C212" s="251"/>
      <c r="D212" s="251"/>
      <c r="E212" s="243"/>
      <c r="F212" s="252"/>
      <c r="G212" s="252"/>
      <c r="H212" s="252"/>
      <c r="I212" s="252"/>
      <c r="J212" s="243"/>
      <c r="K212" s="291"/>
    </row>
    <row r="213" spans="1:11" s="235" customFormat="1" ht="23.45" customHeight="1">
      <c r="A213" s="248"/>
      <c r="B213" s="248"/>
      <c r="C213" s="251"/>
      <c r="D213" s="251"/>
      <c r="E213" s="243"/>
      <c r="F213" s="252"/>
      <c r="G213" s="252"/>
      <c r="H213" s="252"/>
      <c r="I213" s="252"/>
      <c r="J213" s="243"/>
      <c r="K213" s="291"/>
    </row>
    <row r="214" spans="1:11" s="235" customFormat="1" ht="23.45" customHeight="1">
      <c r="A214" s="248"/>
      <c r="B214" s="248"/>
      <c r="C214" s="251"/>
      <c r="D214" s="251"/>
      <c r="E214" s="243"/>
      <c r="F214" s="252"/>
      <c r="G214" s="252"/>
      <c r="H214" s="252"/>
      <c r="I214" s="252"/>
      <c r="J214" s="243"/>
      <c r="K214" s="291"/>
    </row>
    <row r="215" spans="1:11" s="235" customFormat="1" ht="23.45" customHeight="1">
      <c r="A215" s="248"/>
      <c r="B215" s="248"/>
      <c r="C215" s="251"/>
      <c r="D215" s="251"/>
      <c r="E215" s="243"/>
      <c r="F215" s="252"/>
      <c r="G215" s="252"/>
      <c r="H215" s="252"/>
      <c r="I215" s="252"/>
      <c r="J215" s="243"/>
      <c r="K215" s="291"/>
    </row>
    <row r="216" spans="1:11" s="235" customFormat="1" ht="23.45" customHeight="1">
      <c r="A216" s="248"/>
      <c r="B216" s="248"/>
      <c r="C216" s="251"/>
      <c r="D216" s="251"/>
      <c r="E216" s="243"/>
      <c r="F216" s="252"/>
      <c r="G216" s="252"/>
      <c r="H216" s="252"/>
      <c r="I216" s="252"/>
      <c r="J216" s="243"/>
      <c r="K216" s="291"/>
    </row>
    <row r="217" spans="1:11" s="235" customFormat="1" ht="23.45" customHeight="1">
      <c r="A217" s="248"/>
      <c r="B217" s="248"/>
      <c r="C217" s="251"/>
      <c r="D217" s="251"/>
      <c r="E217" s="243"/>
      <c r="F217" s="252"/>
      <c r="G217" s="252"/>
      <c r="H217" s="252"/>
      <c r="I217" s="252"/>
      <c r="J217" s="243"/>
      <c r="K217" s="291"/>
    </row>
    <row r="218" spans="1:11" s="235" customFormat="1" ht="23.45" customHeight="1">
      <c r="A218" s="248"/>
      <c r="B218" s="248"/>
      <c r="C218" s="251"/>
      <c r="D218" s="251"/>
      <c r="E218" s="243"/>
      <c r="F218" s="252"/>
      <c r="G218" s="252"/>
      <c r="H218" s="252"/>
      <c r="I218" s="252"/>
      <c r="J218" s="243"/>
      <c r="K218" s="291"/>
    </row>
    <row r="219" spans="1:11" s="235" customFormat="1" ht="23.45" customHeight="1">
      <c r="A219" s="248"/>
      <c r="B219" s="248"/>
      <c r="C219" s="251"/>
      <c r="D219" s="251"/>
      <c r="E219" s="243"/>
      <c r="F219" s="252"/>
      <c r="G219" s="252"/>
      <c r="H219" s="252"/>
      <c r="I219" s="252"/>
      <c r="J219" s="243"/>
      <c r="K219" s="291"/>
    </row>
    <row r="220" spans="1:11" s="235" customFormat="1" ht="23.45" customHeight="1">
      <c r="A220" s="248"/>
      <c r="B220" s="248"/>
      <c r="C220" s="251"/>
      <c r="D220" s="251"/>
      <c r="E220" s="243"/>
      <c r="F220" s="252"/>
      <c r="G220" s="252"/>
      <c r="H220" s="252"/>
      <c r="I220" s="252"/>
      <c r="J220" s="243"/>
      <c r="K220" s="291"/>
    </row>
    <row r="221" spans="1:11" s="235" customFormat="1" ht="23.45" customHeight="1">
      <c r="A221" s="248"/>
      <c r="B221" s="248"/>
      <c r="C221" s="251"/>
      <c r="D221" s="251"/>
      <c r="E221" s="243"/>
      <c r="F221" s="252"/>
      <c r="G221" s="252"/>
      <c r="H221" s="252"/>
      <c r="I221" s="252"/>
      <c r="J221" s="243"/>
      <c r="K221" s="290"/>
    </row>
    <row r="222" spans="1:11" s="235" customFormat="1" ht="23.45" customHeight="1">
      <c r="A222" s="248"/>
      <c r="B222" s="248"/>
      <c r="C222" s="251"/>
      <c r="D222" s="251"/>
      <c r="E222" s="243"/>
      <c r="F222" s="252"/>
      <c r="G222" s="252"/>
      <c r="H222" s="252"/>
      <c r="I222" s="252"/>
      <c r="J222" s="243"/>
      <c r="K222" s="290"/>
    </row>
    <row r="223" spans="1:11" s="235" customFormat="1" ht="23.45" customHeight="1">
      <c r="A223" s="248"/>
      <c r="B223" s="248"/>
      <c r="C223" s="251"/>
      <c r="D223" s="251"/>
      <c r="E223" s="243"/>
      <c r="F223" s="252"/>
      <c r="G223" s="252"/>
      <c r="H223" s="252"/>
      <c r="I223" s="252"/>
      <c r="J223" s="243"/>
      <c r="K223" s="290"/>
    </row>
    <row r="224" spans="1:11" s="235" customFormat="1" ht="23.45" customHeight="1">
      <c r="A224" s="248"/>
      <c r="B224" s="248"/>
      <c r="C224" s="251"/>
      <c r="D224" s="251"/>
      <c r="E224" s="243"/>
      <c r="F224" s="252"/>
      <c r="G224" s="252"/>
      <c r="H224" s="252"/>
      <c r="I224" s="252"/>
      <c r="J224" s="243"/>
      <c r="K224" s="290"/>
    </row>
    <row r="225" spans="1:11" s="235" customFormat="1" ht="23.45" customHeight="1">
      <c r="A225" s="248"/>
      <c r="B225" s="262"/>
      <c r="C225" s="251"/>
      <c r="D225" s="251"/>
      <c r="E225" s="243"/>
      <c r="F225" s="252"/>
      <c r="G225" s="252"/>
      <c r="H225" s="252"/>
      <c r="I225" s="252"/>
      <c r="J225" s="243"/>
    </row>
    <row r="226" spans="1:11" s="235" customFormat="1" ht="23.45" customHeight="1">
      <c r="A226" s="248"/>
      <c r="B226" s="262"/>
      <c r="C226" s="251"/>
      <c r="D226" s="251"/>
      <c r="E226" s="243"/>
      <c r="F226" s="252"/>
      <c r="G226" s="252"/>
      <c r="H226" s="252"/>
      <c r="I226" s="252"/>
      <c r="J226" s="243"/>
    </row>
    <row r="227" spans="1:11" s="235" customFormat="1" ht="23.45" customHeight="1">
      <c r="A227" s="248"/>
      <c r="B227" s="262"/>
      <c r="C227" s="251"/>
      <c r="D227" s="251"/>
      <c r="E227" s="243"/>
      <c r="F227" s="252"/>
      <c r="G227" s="252"/>
      <c r="H227" s="252"/>
      <c r="I227" s="252"/>
      <c r="J227" s="243"/>
    </row>
    <row r="228" spans="1:11" s="235" customFormat="1" ht="23.45" customHeight="1">
      <c r="A228" s="248"/>
      <c r="B228" s="262"/>
      <c r="C228" s="251"/>
      <c r="D228" s="251"/>
      <c r="E228" s="243"/>
      <c r="F228" s="252"/>
      <c r="G228" s="252"/>
      <c r="H228" s="252"/>
      <c r="I228" s="252"/>
      <c r="J228" s="243"/>
    </row>
    <row r="229" spans="1:11" s="235" customFormat="1" ht="23.45" customHeight="1">
      <c r="A229" s="248"/>
      <c r="B229" s="262"/>
      <c r="C229" s="251"/>
      <c r="D229" s="251"/>
      <c r="E229" s="243"/>
      <c r="F229" s="252"/>
      <c r="G229" s="252"/>
      <c r="H229" s="252"/>
      <c r="I229" s="252"/>
      <c r="J229" s="243"/>
    </row>
    <row r="230" spans="1:11" s="235" customFormat="1" ht="23.45" customHeight="1">
      <c r="A230" s="248"/>
      <c r="B230" s="248"/>
      <c r="C230" s="251"/>
      <c r="D230" s="251"/>
      <c r="E230" s="243"/>
      <c r="F230" s="252"/>
      <c r="G230" s="252"/>
      <c r="H230" s="252"/>
      <c r="I230" s="252"/>
      <c r="J230" s="243"/>
      <c r="K230" s="290"/>
    </row>
    <row r="231" spans="1:11" s="235" customFormat="1" ht="23.45" customHeight="1">
      <c r="A231" s="248"/>
      <c r="B231" s="248"/>
      <c r="C231" s="251"/>
      <c r="D231" s="251"/>
      <c r="E231" s="243"/>
      <c r="F231" s="252"/>
      <c r="G231" s="252"/>
      <c r="H231" s="252"/>
      <c r="I231" s="252"/>
      <c r="J231" s="243"/>
      <c r="K231" s="290"/>
    </row>
    <row r="232" spans="1:11" s="235" customFormat="1" ht="23.45" customHeight="1">
      <c r="A232" s="248"/>
      <c r="B232" s="248"/>
      <c r="C232" s="251"/>
      <c r="D232" s="251"/>
      <c r="E232" s="243"/>
      <c r="F232" s="252"/>
      <c r="G232" s="252"/>
      <c r="H232" s="252"/>
      <c r="I232" s="252"/>
      <c r="J232" s="243"/>
    </row>
    <row r="233" spans="1:11" s="235" customFormat="1" ht="23.45" customHeight="1">
      <c r="A233" s="248"/>
      <c r="B233" s="248"/>
      <c r="C233" s="251"/>
      <c r="D233" s="251"/>
      <c r="E233" s="243"/>
      <c r="F233" s="252"/>
      <c r="G233" s="252"/>
      <c r="H233" s="252"/>
      <c r="I233" s="252"/>
      <c r="J233" s="243"/>
    </row>
    <row r="234" spans="1:11" s="235" customFormat="1" ht="23.45" customHeight="1">
      <c r="A234" s="248"/>
      <c r="B234" s="248"/>
      <c r="C234" s="251"/>
      <c r="D234" s="251"/>
      <c r="E234" s="243"/>
      <c r="F234" s="252"/>
      <c r="G234" s="252"/>
      <c r="H234" s="252"/>
      <c r="I234" s="252"/>
      <c r="J234" s="243"/>
    </row>
    <row r="235" spans="1:11" s="235" customFormat="1" ht="23.45" customHeight="1">
      <c r="A235" s="248"/>
      <c r="B235" s="248"/>
      <c r="C235" s="251"/>
      <c r="D235" s="251"/>
      <c r="E235" s="243"/>
      <c r="F235" s="252"/>
      <c r="G235" s="252"/>
      <c r="H235" s="252"/>
      <c r="I235" s="252"/>
      <c r="J235" s="243"/>
    </row>
    <row r="236" spans="1:11" s="235" customFormat="1" ht="23.45" customHeight="1">
      <c r="A236" s="248"/>
      <c r="B236" s="248"/>
      <c r="C236" s="251"/>
      <c r="D236" s="251"/>
      <c r="E236" s="243"/>
      <c r="F236" s="252"/>
      <c r="G236" s="252"/>
      <c r="H236" s="252"/>
      <c r="I236" s="252"/>
      <c r="J236" s="243"/>
    </row>
    <row r="237" spans="1:11" s="235" customFormat="1" ht="23.45" customHeight="1">
      <c r="A237" s="248"/>
      <c r="B237" s="248"/>
      <c r="C237" s="251"/>
      <c r="D237" s="251"/>
      <c r="E237" s="243"/>
      <c r="F237" s="252"/>
      <c r="G237" s="252"/>
      <c r="H237" s="252"/>
      <c r="I237" s="252"/>
      <c r="J237" s="243"/>
      <c r="K237" s="290"/>
    </row>
    <row r="238" spans="1:11" s="235" customFormat="1" ht="23.45" customHeight="1">
      <c r="A238" s="248"/>
      <c r="B238" s="248"/>
      <c r="C238" s="250"/>
      <c r="D238" s="251"/>
      <c r="E238" s="243"/>
      <c r="F238" s="286"/>
      <c r="G238" s="286"/>
      <c r="H238" s="286"/>
      <c r="I238" s="286"/>
      <c r="J238" s="243"/>
    </row>
    <row r="239" spans="1:11" s="235" customFormat="1" ht="23.45" customHeight="1">
      <c r="A239" s="248"/>
      <c r="B239" s="248"/>
      <c r="C239" s="251"/>
      <c r="D239" s="251"/>
      <c r="E239" s="243"/>
      <c r="F239" s="252"/>
      <c r="G239" s="252"/>
      <c r="H239" s="252"/>
      <c r="I239" s="252"/>
      <c r="J239" s="243"/>
    </row>
    <row r="240" spans="1:11" s="235" customFormat="1" ht="23.45" customHeight="1">
      <c r="A240" s="248"/>
      <c r="B240" s="248"/>
      <c r="C240" s="251"/>
      <c r="D240" s="251"/>
      <c r="E240" s="243"/>
      <c r="F240" s="252"/>
      <c r="G240" s="252"/>
      <c r="H240" s="252"/>
      <c r="I240" s="252"/>
      <c r="J240" s="243"/>
    </row>
    <row r="241" spans="1:11" s="235" customFormat="1" ht="23.45" customHeight="1">
      <c r="A241" s="248"/>
      <c r="B241" s="248"/>
      <c r="C241" s="251"/>
      <c r="D241" s="251"/>
      <c r="E241" s="243"/>
      <c r="F241" s="253"/>
      <c r="G241" s="253"/>
      <c r="H241" s="252"/>
      <c r="I241" s="252"/>
      <c r="J241" s="243"/>
    </row>
    <row r="242" spans="1:11" s="235" customFormat="1" ht="23.45" customHeight="1">
      <c r="A242" s="248"/>
      <c r="B242" s="248"/>
      <c r="C242" s="251"/>
      <c r="D242" s="251"/>
      <c r="E242" s="243"/>
      <c r="F242" s="253"/>
      <c r="G242" s="253"/>
      <c r="H242" s="252"/>
      <c r="I242" s="252"/>
      <c r="J242" s="243"/>
    </row>
    <row r="243" spans="1:11" s="235" customFormat="1" ht="23.45" customHeight="1">
      <c r="A243" s="248"/>
      <c r="B243" s="248"/>
      <c r="C243" s="251"/>
      <c r="D243" s="251"/>
      <c r="E243" s="243"/>
      <c r="F243" s="253"/>
      <c r="G243" s="253"/>
      <c r="H243" s="252"/>
      <c r="I243" s="252"/>
      <c r="J243" s="243"/>
    </row>
    <row r="244" spans="1:11" s="235" customFormat="1" ht="23.45" customHeight="1">
      <c r="A244" s="248"/>
      <c r="B244" s="248"/>
      <c r="C244" s="251"/>
      <c r="D244" s="251"/>
      <c r="E244" s="243"/>
      <c r="F244" s="253"/>
      <c r="G244" s="253"/>
      <c r="H244" s="252"/>
      <c r="I244" s="252"/>
      <c r="J244" s="243"/>
    </row>
    <row r="245" spans="1:11" s="235" customFormat="1" ht="23.45" customHeight="1">
      <c r="A245" s="248"/>
      <c r="B245" s="248"/>
      <c r="C245" s="251"/>
      <c r="D245" s="251"/>
      <c r="E245" s="243"/>
      <c r="F245" s="253"/>
      <c r="G245" s="253"/>
      <c r="H245" s="252"/>
      <c r="I245" s="252"/>
      <c r="J245" s="243"/>
    </row>
    <row r="246" spans="1:11" s="235" customFormat="1" ht="23.45" customHeight="1">
      <c r="A246" s="248"/>
      <c r="B246" s="248"/>
      <c r="C246" s="251"/>
      <c r="D246" s="251"/>
      <c r="E246" s="243"/>
      <c r="F246" s="253"/>
      <c r="G246" s="253"/>
      <c r="H246" s="252"/>
      <c r="I246" s="252"/>
      <c r="J246" s="243"/>
    </row>
    <row r="247" spans="1:11" s="235" customFormat="1" ht="23.45" customHeight="1">
      <c r="A247" s="248"/>
      <c r="B247" s="248"/>
      <c r="C247" s="251"/>
      <c r="D247" s="251"/>
      <c r="E247" s="243"/>
      <c r="F247" s="253"/>
      <c r="G247" s="253"/>
      <c r="H247" s="252"/>
      <c r="I247" s="252"/>
      <c r="J247" s="243"/>
    </row>
    <row r="248" spans="1:11" s="235" customFormat="1" ht="23.45" customHeight="1">
      <c r="A248" s="248"/>
      <c r="B248" s="248"/>
      <c r="C248" s="251"/>
      <c r="D248" s="251"/>
      <c r="E248" s="243"/>
      <c r="F248" s="253"/>
      <c r="G248" s="253"/>
      <c r="H248" s="252"/>
      <c r="I248" s="252"/>
      <c r="J248" s="243"/>
    </row>
    <row r="249" spans="1:11" s="235" customFormat="1" ht="23.45" customHeight="1">
      <c r="A249" s="248"/>
      <c r="B249" s="248"/>
      <c r="C249" s="251"/>
      <c r="D249" s="251"/>
      <c r="E249" s="243"/>
      <c r="F249" s="253"/>
      <c r="G249" s="253"/>
      <c r="H249" s="252"/>
      <c r="I249" s="252"/>
      <c r="J249" s="243"/>
    </row>
    <row r="250" spans="1:11" s="235" customFormat="1" ht="23.45" customHeight="1">
      <c r="A250" s="248"/>
      <c r="B250" s="248"/>
      <c r="C250" s="251"/>
      <c r="D250" s="251"/>
      <c r="E250" s="243"/>
      <c r="F250" s="253"/>
      <c r="G250" s="253"/>
      <c r="H250" s="252"/>
      <c r="I250" s="252"/>
      <c r="J250" s="243"/>
    </row>
    <row r="251" spans="1:11" s="235" customFormat="1" ht="23.45" customHeight="1">
      <c r="A251" s="248"/>
      <c r="B251" s="248"/>
      <c r="C251" s="251"/>
      <c r="D251" s="251"/>
      <c r="E251" s="243"/>
      <c r="F251" s="253"/>
      <c r="G251" s="253"/>
      <c r="H251" s="252"/>
      <c r="I251" s="252"/>
      <c r="J251" s="243"/>
    </row>
    <row r="252" spans="1:11" s="235" customFormat="1" ht="23.45" customHeight="1">
      <c r="A252" s="248"/>
      <c r="B252" s="248"/>
      <c r="C252" s="251"/>
      <c r="D252" s="251"/>
      <c r="E252" s="243"/>
      <c r="F252" s="252"/>
      <c r="G252" s="252"/>
      <c r="H252" s="252"/>
      <c r="I252" s="252"/>
      <c r="J252" s="243"/>
    </row>
    <row r="253" spans="1:11" s="235" customFormat="1" ht="23.45" customHeight="1">
      <c r="A253" s="248"/>
      <c r="B253" s="248"/>
      <c r="C253" s="251"/>
      <c r="D253" s="251"/>
      <c r="E253" s="243"/>
      <c r="F253" s="252"/>
      <c r="G253" s="252"/>
      <c r="H253" s="252"/>
      <c r="I253" s="252"/>
      <c r="J253" s="243"/>
      <c r="K253" s="290"/>
    </row>
    <row r="254" spans="1:11" s="235" customFormat="1" ht="23.45" customHeight="1">
      <c r="A254" s="248"/>
      <c r="B254" s="248"/>
      <c r="C254" s="251"/>
      <c r="D254" s="251"/>
      <c r="E254" s="243"/>
      <c r="F254" s="252"/>
      <c r="G254" s="252"/>
      <c r="H254" s="252"/>
      <c r="I254" s="252"/>
      <c r="J254" s="243"/>
      <c r="K254" s="290"/>
    </row>
    <row r="255" spans="1:11" s="235" customFormat="1" ht="23.45" customHeight="1">
      <c r="A255" s="248"/>
      <c r="B255" s="248"/>
      <c r="C255" s="251"/>
      <c r="D255" s="251"/>
      <c r="E255" s="243"/>
      <c r="F255" s="252"/>
      <c r="G255" s="252"/>
      <c r="H255" s="252"/>
      <c r="I255" s="252"/>
      <c r="J255" s="243"/>
      <c r="K255" s="290"/>
    </row>
    <row r="256" spans="1:11" s="235" customFormat="1" ht="23.45" customHeight="1">
      <c r="A256" s="248"/>
      <c r="B256" s="248"/>
      <c r="C256" s="251"/>
      <c r="D256" s="251"/>
      <c r="E256" s="243"/>
      <c r="F256" s="252"/>
      <c r="G256" s="252"/>
      <c r="H256" s="252"/>
      <c r="I256" s="252"/>
      <c r="J256" s="243"/>
      <c r="K256" s="290"/>
    </row>
    <row r="257" spans="1:11" s="235" customFormat="1" ht="23.45" customHeight="1">
      <c r="A257" s="248"/>
      <c r="B257" s="248"/>
      <c r="C257" s="251"/>
      <c r="D257" s="251"/>
      <c r="E257" s="243"/>
      <c r="F257" s="252"/>
      <c r="G257" s="252"/>
      <c r="H257" s="252"/>
      <c r="I257" s="252"/>
      <c r="J257" s="243"/>
      <c r="K257" s="290"/>
    </row>
    <row r="258" spans="1:11" s="235" customFormat="1" ht="23.45" customHeight="1">
      <c r="A258" s="248"/>
      <c r="B258" s="248"/>
      <c r="C258" s="251"/>
      <c r="D258" s="251"/>
      <c r="E258" s="243"/>
      <c r="F258" s="252"/>
      <c r="G258" s="252"/>
      <c r="H258" s="252"/>
      <c r="I258" s="252"/>
      <c r="J258" s="243"/>
      <c r="K258" s="290"/>
    </row>
    <row r="259" spans="1:11" s="235" customFormat="1" ht="23.45" customHeight="1">
      <c r="A259" s="248"/>
      <c r="B259" s="248"/>
      <c r="C259" s="251"/>
      <c r="D259" s="251"/>
      <c r="E259" s="243"/>
      <c r="F259" s="252"/>
      <c r="G259" s="252"/>
      <c r="H259" s="252"/>
      <c r="I259" s="252"/>
      <c r="J259" s="243"/>
      <c r="K259" s="290"/>
    </row>
    <row r="260" spans="1:11" s="235" customFormat="1" ht="23.45" customHeight="1">
      <c r="A260" s="248"/>
      <c r="B260" s="248"/>
      <c r="C260" s="251"/>
      <c r="D260" s="251"/>
      <c r="E260" s="243"/>
      <c r="F260" s="252"/>
      <c r="G260" s="252"/>
      <c r="H260" s="252"/>
      <c r="I260" s="252"/>
      <c r="J260" s="243"/>
      <c r="K260" s="290"/>
    </row>
    <row r="261" spans="1:11" s="235" customFormat="1" ht="23.45" customHeight="1">
      <c r="A261" s="248"/>
      <c r="B261" s="248"/>
      <c r="C261" s="251"/>
      <c r="D261" s="251"/>
      <c r="E261" s="243"/>
      <c r="F261" s="252"/>
      <c r="G261" s="252"/>
      <c r="H261" s="252"/>
      <c r="I261" s="252"/>
      <c r="J261" s="243"/>
      <c r="K261" s="290"/>
    </row>
    <row r="262" spans="1:11" s="235" customFormat="1" ht="23.45" customHeight="1">
      <c r="A262" s="248"/>
      <c r="B262" s="248"/>
      <c r="C262" s="251"/>
      <c r="D262" s="251"/>
      <c r="E262" s="243"/>
      <c r="F262" s="252"/>
      <c r="G262" s="252"/>
      <c r="H262" s="252"/>
      <c r="I262" s="252"/>
      <c r="J262" s="243"/>
      <c r="K262" s="290"/>
    </row>
    <row r="263" spans="1:11" s="235" customFormat="1" ht="23.45" customHeight="1">
      <c r="A263" s="248"/>
      <c r="B263" s="248"/>
      <c r="C263" s="251"/>
      <c r="D263" s="251"/>
      <c r="E263" s="243"/>
      <c r="F263" s="252"/>
      <c r="G263" s="252"/>
      <c r="H263" s="252"/>
      <c r="I263" s="252"/>
      <c r="J263" s="243"/>
      <c r="K263" s="290"/>
    </row>
    <row r="264" spans="1:11" s="235" customFormat="1" ht="23.45" customHeight="1">
      <c r="A264" s="248"/>
      <c r="B264" s="248"/>
      <c r="C264" s="251"/>
      <c r="D264" s="251"/>
      <c r="E264" s="243"/>
      <c r="F264" s="252"/>
      <c r="G264" s="252"/>
      <c r="H264" s="252"/>
      <c r="I264" s="252"/>
      <c r="J264" s="243"/>
      <c r="K264" s="290"/>
    </row>
    <row r="265" spans="1:11" s="235" customFormat="1" ht="23.45" customHeight="1">
      <c r="A265" s="248"/>
      <c r="B265" s="248"/>
      <c r="C265" s="251"/>
      <c r="D265" s="251"/>
      <c r="E265" s="243"/>
      <c r="F265" s="252"/>
      <c r="G265" s="252"/>
      <c r="H265" s="252"/>
      <c r="I265" s="252"/>
      <c r="J265" s="243"/>
      <c r="K265" s="290"/>
    </row>
    <row r="266" spans="1:11" s="235" customFormat="1" ht="23.45" customHeight="1">
      <c r="A266" s="248"/>
      <c r="B266" s="248"/>
      <c r="C266" s="251"/>
      <c r="D266" s="251"/>
      <c r="E266" s="243"/>
      <c r="F266" s="252"/>
      <c r="G266" s="252"/>
      <c r="H266" s="252"/>
      <c r="I266" s="252"/>
      <c r="J266" s="243"/>
      <c r="K266" s="290"/>
    </row>
    <row r="267" spans="1:11" s="235" customFormat="1" ht="23.45" customHeight="1">
      <c r="A267" s="248"/>
      <c r="B267" s="248"/>
      <c r="C267" s="251"/>
      <c r="D267" s="251"/>
      <c r="E267" s="243"/>
      <c r="F267" s="252"/>
      <c r="G267" s="252"/>
      <c r="H267" s="252"/>
      <c r="I267" s="252"/>
      <c r="J267" s="243"/>
      <c r="K267" s="290"/>
    </row>
    <row r="268" spans="1:11" s="235" customFormat="1" ht="23.45" customHeight="1">
      <c r="A268" s="248"/>
      <c r="B268" s="248"/>
      <c r="C268" s="251"/>
      <c r="D268" s="251"/>
      <c r="E268" s="243"/>
      <c r="F268" s="252"/>
      <c r="G268" s="252"/>
      <c r="H268" s="252"/>
      <c r="I268" s="252"/>
      <c r="J268" s="243"/>
      <c r="K268" s="290"/>
    </row>
    <row r="269" spans="1:11" s="235" customFormat="1" ht="23.45" customHeight="1">
      <c r="A269" s="248"/>
      <c r="B269" s="248"/>
      <c r="C269" s="251"/>
      <c r="D269" s="251"/>
      <c r="E269" s="243"/>
      <c r="F269" s="252"/>
      <c r="G269" s="252"/>
      <c r="H269" s="252"/>
      <c r="I269" s="252"/>
      <c r="J269" s="243"/>
      <c r="K269" s="290"/>
    </row>
    <row r="270" spans="1:11" s="235" customFormat="1" ht="23.45" customHeight="1">
      <c r="A270" s="248"/>
      <c r="B270" s="248"/>
      <c r="C270" s="251"/>
      <c r="D270" s="251"/>
      <c r="E270" s="243"/>
      <c r="F270" s="252"/>
      <c r="G270" s="252"/>
      <c r="H270" s="252"/>
      <c r="I270" s="252"/>
      <c r="J270" s="243"/>
      <c r="K270" s="290"/>
    </row>
    <row r="271" spans="1:11" s="235" customFormat="1" ht="23.45" customHeight="1">
      <c r="A271" s="248"/>
      <c r="B271" s="248"/>
      <c r="C271" s="251"/>
      <c r="D271" s="251"/>
      <c r="E271" s="243"/>
      <c r="F271" s="252"/>
      <c r="G271" s="252"/>
      <c r="H271" s="252"/>
      <c r="I271" s="252"/>
      <c r="J271" s="243"/>
      <c r="K271" s="290"/>
    </row>
    <row r="272" spans="1:11" s="235" customFormat="1" ht="23.45" customHeight="1">
      <c r="A272" s="248"/>
      <c r="B272" s="248"/>
      <c r="C272" s="251"/>
      <c r="D272" s="251"/>
      <c r="E272" s="243"/>
      <c r="F272" s="252"/>
      <c r="G272" s="252"/>
      <c r="H272" s="252"/>
      <c r="I272" s="252"/>
      <c r="J272" s="243"/>
      <c r="K272" s="290"/>
    </row>
    <row r="273" spans="1:11" s="235" customFormat="1" ht="23.45" customHeight="1">
      <c r="A273" s="248"/>
      <c r="B273" s="248"/>
      <c r="C273" s="251"/>
      <c r="D273" s="251"/>
      <c r="E273" s="243"/>
      <c r="F273" s="252"/>
      <c r="G273" s="252"/>
      <c r="H273" s="252"/>
      <c r="I273" s="252"/>
      <c r="J273" s="243"/>
      <c r="K273" s="290"/>
    </row>
    <row r="274" spans="1:11" s="235" customFormat="1" ht="23.45" customHeight="1">
      <c r="A274" s="248"/>
      <c r="B274" s="248"/>
      <c r="C274" s="251"/>
      <c r="D274" s="251"/>
      <c r="E274" s="243"/>
      <c r="F274" s="252"/>
      <c r="G274" s="252"/>
      <c r="H274" s="252"/>
      <c r="I274" s="252"/>
      <c r="J274" s="243"/>
      <c r="K274" s="290"/>
    </row>
    <row r="275" spans="1:11" s="235" customFormat="1" ht="23.45" customHeight="1">
      <c r="A275" s="248"/>
      <c r="B275" s="248"/>
      <c r="C275" s="251"/>
      <c r="D275" s="251"/>
      <c r="E275" s="243"/>
      <c r="F275" s="252"/>
      <c r="G275" s="252"/>
      <c r="H275" s="252"/>
      <c r="I275" s="252"/>
      <c r="J275" s="243"/>
      <c r="K275" s="290"/>
    </row>
    <row r="276" spans="1:11" s="235" customFormat="1" ht="23.45" customHeight="1">
      <c r="A276" s="248"/>
      <c r="B276" s="248"/>
      <c r="C276" s="251"/>
      <c r="D276" s="251"/>
      <c r="E276" s="243"/>
      <c r="F276" s="252"/>
      <c r="G276" s="252"/>
      <c r="H276" s="252"/>
      <c r="I276" s="252"/>
      <c r="J276" s="243"/>
      <c r="K276" s="290"/>
    </row>
    <row r="277" spans="1:11" s="235" customFormat="1" ht="23.45" customHeight="1">
      <c r="A277" s="248"/>
      <c r="B277" s="248"/>
      <c r="C277" s="251"/>
      <c r="D277" s="251"/>
      <c r="E277" s="243"/>
      <c r="F277" s="252"/>
      <c r="G277" s="252"/>
      <c r="H277" s="252"/>
      <c r="I277" s="252"/>
      <c r="J277" s="243"/>
      <c r="K277" s="290"/>
    </row>
    <row r="278" spans="1:11" s="235" customFormat="1" ht="23.45" customHeight="1">
      <c r="A278" s="248"/>
      <c r="B278" s="248"/>
      <c r="C278" s="251"/>
      <c r="D278" s="251"/>
      <c r="E278" s="243"/>
      <c r="F278" s="252"/>
      <c r="G278" s="252"/>
      <c r="H278" s="252"/>
      <c r="I278" s="252"/>
      <c r="J278" s="243"/>
      <c r="K278" s="290"/>
    </row>
    <row r="279" spans="1:11" s="235" customFormat="1" ht="23.45" customHeight="1">
      <c r="A279" s="248"/>
      <c r="B279" s="248"/>
      <c r="C279" s="251"/>
      <c r="D279" s="251"/>
      <c r="E279" s="243"/>
      <c r="F279" s="252"/>
      <c r="G279" s="252"/>
      <c r="H279" s="252"/>
      <c r="I279" s="252"/>
      <c r="J279" s="243"/>
      <c r="K279" s="290"/>
    </row>
    <row r="280" spans="1:11" s="235" customFormat="1" ht="23.45" customHeight="1">
      <c r="A280" s="248"/>
      <c r="B280" s="248"/>
      <c r="C280" s="251"/>
      <c r="D280" s="251"/>
      <c r="E280" s="243"/>
      <c r="F280" s="252"/>
      <c r="G280" s="252"/>
      <c r="H280" s="252"/>
      <c r="I280" s="252"/>
      <c r="J280" s="243"/>
      <c r="K280" s="290"/>
    </row>
    <row r="281" spans="1:11" s="235" customFormat="1" ht="23.45" customHeight="1">
      <c r="A281" s="248"/>
      <c r="B281" s="248"/>
      <c r="C281" s="251"/>
      <c r="D281" s="251"/>
      <c r="E281" s="243"/>
      <c r="F281" s="252"/>
      <c r="G281" s="252"/>
      <c r="H281" s="252"/>
      <c r="I281" s="252"/>
      <c r="J281" s="243"/>
      <c r="K281" s="290"/>
    </row>
    <row r="282" spans="1:11" s="235" customFormat="1" ht="23.45" customHeight="1">
      <c r="A282" s="248"/>
      <c r="B282" s="248"/>
      <c r="C282" s="251"/>
      <c r="D282" s="251"/>
      <c r="E282" s="243"/>
      <c r="F282" s="252"/>
      <c r="G282" s="252"/>
      <c r="H282" s="252"/>
      <c r="I282" s="252"/>
      <c r="J282" s="243"/>
      <c r="K282" s="290"/>
    </row>
    <row r="283" spans="1:11" s="235" customFormat="1" ht="23.45" customHeight="1">
      <c r="A283" s="248"/>
      <c r="B283" s="248"/>
      <c r="C283" s="251"/>
      <c r="D283" s="251"/>
      <c r="E283" s="243"/>
      <c r="F283" s="252"/>
      <c r="G283" s="252"/>
      <c r="H283" s="252"/>
      <c r="I283" s="252"/>
      <c r="J283" s="243"/>
      <c r="K283" s="290"/>
    </row>
    <row r="284" spans="1:11" s="235" customFormat="1" ht="23.45" customHeight="1">
      <c r="A284" s="248"/>
      <c r="B284" s="248"/>
      <c r="C284" s="251"/>
      <c r="D284" s="251"/>
      <c r="E284" s="243"/>
      <c r="F284" s="252"/>
      <c r="G284" s="252"/>
      <c r="H284" s="252"/>
      <c r="I284" s="252"/>
      <c r="J284" s="243"/>
      <c r="K284" s="290"/>
    </row>
    <row r="285" spans="1:11" s="235" customFormat="1" ht="23.45" customHeight="1">
      <c r="A285" s="248"/>
      <c r="B285" s="248"/>
      <c r="C285" s="251"/>
      <c r="D285" s="251"/>
      <c r="E285" s="243"/>
      <c r="F285" s="252"/>
      <c r="G285" s="252"/>
      <c r="H285" s="252"/>
      <c r="I285" s="252"/>
      <c r="J285" s="243"/>
      <c r="K285" s="290"/>
    </row>
    <row r="286" spans="1:11" s="235" customFormat="1" ht="23.45" customHeight="1">
      <c r="A286" s="248"/>
      <c r="B286" s="248"/>
      <c r="C286" s="251"/>
      <c r="D286" s="251"/>
      <c r="E286" s="243"/>
      <c r="F286" s="252"/>
      <c r="G286" s="252"/>
      <c r="H286" s="252"/>
      <c r="I286" s="252"/>
      <c r="J286" s="243"/>
      <c r="K286" s="290"/>
    </row>
    <row r="287" spans="1:11" s="235" customFormat="1" ht="23.45" customHeight="1">
      <c r="A287" s="248"/>
      <c r="B287" s="248"/>
      <c r="C287" s="251"/>
      <c r="D287" s="251"/>
      <c r="E287" s="243"/>
      <c r="F287" s="252"/>
      <c r="G287" s="252"/>
      <c r="H287" s="252"/>
      <c r="I287" s="252"/>
      <c r="J287" s="243"/>
      <c r="K287" s="290"/>
    </row>
    <row r="288" spans="1:11" s="235" customFormat="1" ht="23.45" customHeight="1">
      <c r="A288" s="248"/>
      <c r="B288" s="248"/>
      <c r="C288" s="251"/>
      <c r="D288" s="251"/>
      <c r="E288" s="243"/>
      <c r="F288" s="252"/>
      <c r="G288" s="252"/>
      <c r="H288" s="252"/>
      <c r="I288" s="252"/>
      <c r="J288" s="243"/>
      <c r="K288" s="290"/>
    </row>
    <row r="289" spans="1:11" s="235" customFormat="1" ht="23.45" customHeight="1">
      <c r="A289" s="248"/>
      <c r="B289" s="248"/>
      <c r="C289" s="251"/>
      <c r="D289" s="251"/>
      <c r="E289" s="243"/>
      <c r="F289" s="252"/>
      <c r="G289" s="252"/>
      <c r="H289" s="252"/>
      <c r="I289" s="252"/>
      <c r="J289" s="243"/>
      <c r="K289" s="290"/>
    </row>
    <row r="290" spans="1:11" s="235" customFormat="1" ht="23.45" customHeight="1">
      <c r="A290" s="248"/>
      <c r="B290" s="248"/>
      <c r="C290" s="251"/>
      <c r="D290" s="251"/>
      <c r="E290" s="243"/>
      <c r="F290" s="252"/>
      <c r="G290" s="252"/>
      <c r="H290" s="252"/>
      <c r="I290" s="252"/>
      <c r="J290" s="243"/>
      <c r="K290" s="290"/>
    </row>
    <row r="291" spans="1:11" s="235" customFormat="1" ht="23.45" customHeight="1">
      <c r="A291" s="248"/>
      <c r="B291" s="248"/>
      <c r="C291" s="251"/>
      <c r="D291" s="251"/>
      <c r="E291" s="243"/>
      <c r="F291" s="252"/>
      <c r="G291" s="252"/>
      <c r="H291" s="252"/>
      <c r="I291" s="252"/>
      <c r="J291" s="243"/>
      <c r="K291" s="290"/>
    </row>
    <row r="292" spans="1:11" s="235" customFormat="1" ht="23.45" customHeight="1">
      <c r="A292" s="248"/>
      <c r="B292" s="248"/>
      <c r="C292" s="251"/>
      <c r="D292" s="251"/>
      <c r="E292" s="243"/>
      <c r="F292" s="252"/>
      <c r="G292" s="252"/>
      <c r="H292" s="252"/>
      <c r="I292" s="252"/>
      <c r="J292" s="243"/>
      <c r="K292" s="290"/>
    </row>
    <row r="293" spans="1:11" s="235" customFormat="1" ht="23.45" customHeight="1">
      <c r="A293" s="248"/>
      <c r="B293" s="248"/>
      <c r="C293" s="251"/>
      <c r="D293" s="251"/>
      <c r="E293" s="243"/>
      <c r="F293" s="252"/>
      <c r="G293" s="252"/>
      <c r="H293" s="252"/>
      <c r="I293" s="252"/>
      <c r="J293" s="243"/>
      <c r="K293" s="290"/>
    </row>
    <row r="294" spans="1:11" s="235" customFormat="1" ht="23.45" customHeight="1">
      <c r="A294" s="248"/>
      <c r="B294" s="248"/>
      <c r="C294" s="251"/>
      <c r="D294" s="251"/>
      <c r="E294" s="243"/>
      <c r="F294" s="252"/>
      <c r="G294" s="252"/>
      <c r="H294" s="252"/>
      <c r="I294" s="252"/>
      <c r="J294" s="243"/>
      <c r="K294" s="290"/>
    </row>
    <row r="295" spans="1:11" s="235" customFormat="1" ht="23.45" customHeight="1">
      <c r="A295" s="248"/>
      <c r="B295" s="248"/>
      <c r="C295" s="251"/>
      <c r="D295" s="251"/>
      <c r="E295" s="243"/>
      <c r="F295" s="252"/>
      <c r="G295" s="252"/>
      <c r="H295" s="252"/>
      <c r="I295" s="252"/>
      <c r="J295" s="243"/>
      <c r="K295" s="290"/>
    </row>
    <row r="296" spans="1:11" s="235" customFormat="1" ht="23.45" customHeight="1">
      <c r="A296" s="248"/>
      <c r="B296" s="248"/>
      <c r="C296" s="251"/>
      <c r="D296" s="251"/>
      <c r="E296" s="243"/>
      <c r="F296" s="252"/>
      <c r="G296" s="252"/>
      <c r="H296" s="252"/>
      <c r="I296" s="252"/>
      <c r="J296" s="243"/>
      <c r="K296" s="290"/>
    </row>
    <row r="297" spans="1:11" s="235" customFormat="1" ht="23.45" customHeight="1">
      <c r="A297" s="248"/>
      <c r="B297" s="248"/>
      <c r="C297" s="251"/>
      <c r="D297" s="251"/>
      <c r="E297" s="243"/>
      <c r="F297" s="252"/>
      <c r="G297" s="252"/>
      <c r="H297" s="252"/>
      <c r="I297" s="252"/>
      <c r="J297" s="243"/>
      <c r="K297" s="290"/>
    </row>
    <row r="298" spans="1:11" s="235" customFormat="1" ht="23.45" customHeight="1">
      <c r="A298" s="248"/>
      <c r="B298" s="248"/>
      <c r="C298" s="251"/>
      <c r="D298" s="251"/>
      <c r="E298" s="243"/>
      <c r="F298" s="252"/>
      <c r="G298" s="252"/>
      <c r="H298" s="252"/>
      <c r="I298" s="252"/>
      <c r="J298" s="243"/>
      <c r="K298" s="290"/>
    </row>
    <row r="299" spans="1:11" s="235" customFormat="1" ht="23.45" customHeight="1">
      <c r="A299" s="248"/>
      <c r="B299" s="248"/>
      <c r="C299" s="251"/>
      <c r="D299" s="251"/>
      <c r="E299" s="243"/>
      <c r="F299" s="252"/>
      <c r="G299" s="252"/>
      <c r="H299" s="252"/>
      <c r="I299" s="252"/>
      <c r="J299" s="243"/>
      <c r="K299" s="290"/>
    </row>
    <row r="300" spans="1:11" s="235" customFormat="1" ht="23.45" customHeight="1">
      <c r="A300" s="248"/>
      <c r="B300" s="248"/>
      <c r="C300" s="251"/>
      <c r="D300" s="251"/>
      <c r="E300" s="243"/>
      <c r="F300" s="252"/>
      <c r="G300" s="252"/>
      <c r="H300" s="252"/>
      <c r="I300" s="252"/>
      <c r="J300" s="243"/>
      <c r="K300" s="290"/>
    </row>
    <row r="301" spans="1:11" s="235" customFormat="1" ht="23.45" customHeight="1">
      <c r="A301" s="248"/>
      <c r="B301" s="248"/>
      <c r="C301" s="251"/>
      <c r="D301" s="251"/>
      <c r="E301" s="243"/>
      <c r="F301" s="252"/>
      <c r="G301" s="252"/>
      <c r="H301" s="252"/>
      <c r="I301" s="252"/>
      <c r="J301" s="243"/>
      <c r="K301" s="290"/>
    </row>
    <row r="302" spans="1:11" s="235" customFormat="1" ht="23.45" customHeight="1">
      <c r="A302" s="248"/>
      <c r="B302" s="248"/>
      <c r="C302" s="251"/>
      <c r="D302" s="251"/>
      <c r="E302" s="243"/>
      <c r="F302" s="252"/>
      <c r="G302" s="252"/>
      <c r="H302" s="252"/>
      <c r="I302" s="252"/>
      <c r="J302" s="243"/>
      <c r="K302" s="290"/>
    </row>
    <row r="303" spans="1:11" s="235" customFormat="1" ht="23.45" customHeight="1">
      <c r="A303" s="248"/>
      <c r="B303" s="248"/>
      <c r="C303" s="251"/>
      <c r="D303" s="251"/>
      <c r="E303" s="243"/>
      <c r="F303" s="252"/>
      <c r="G303" s="252"/>
      <c r="H303" s="252"/>
      <c r="I303" s="252"/>
      <c r="J303" s="243"/>
      <c r="K303" s="290"/>
    </row>
    <row r="304" spans="1:11" s="235" customFormat="1" ht="23.45" customHeight="1">
      <c r="A304" s="248"/>
      <c r="B304" s="248"/>
      <c r="C304" s="251"/>
      <c r="D304" s="251"/>
      <c r="E304" s="243"/>
      <c r="F304" s="252"/>
      <c r="G304" s="252"/>
      <c r="H304" s="252"/>
      <c r="I304" s="252"/>
      <c r="J304" s="243"/>
      <c r="K304" s="290"/>
    </row>
    <row r="305" spans="1:11" s="235" customFormat="1" ht="23.45" customHeight="1">
      <c r="A305" s="248"/>
      <c r="B305" s="248"/>
      <c r="C305" s="251"/>
      <c r="D305" s="251"/>
      <c r="E305" s="243"/>
      <c r="F305" s="252"/>
      <c r="G305" s="252"/>
      <c r="H305" s="252"/>
      <c r="I305" s="252"/>
      <c r="J305" s="243"/>
      <c r="K305" s="290"/>
    </row>
    <row r="306" spans="1:11" s="235" customFormat="1" ht="23.45" customHeight="1">
      <c r="A306" s="248"/>
      <c r="B306" s="248"/>
      <c r="C306" s="251"/>
      <c r="D306" s="251"/>
      <c r="E306" s="243"/>
      <c r="F306" s="252"/>
      <c r="G306" s="252"/>
      <c r="H306" s="252"/>
      <c r="I306" s="252"/>
      <c r="J306" s="243"/>
      <c r="K306" s="290"/>
    </row>
    <row r="307" spans="1:11" s="235" customFormat="1" ht="23.45" customHeight="1">
      <c r="A307" s="248"/>
      <c r="B307" s="248"/>
      <c r="C307" s="251"/>
      <c r="D307" s="251"/>
      <c r="E307" s="243"/>
      <c r="F307" s="252"/>
      <c r="G307" s="252"/>
      <c r="H307" s="252"/>
      <c r="I307" s="252"/>
      <c r="J307" s="243"/>
      <c r="K307" s="290"/>
    </row>
    <row r="308" spans="1:11" s="235" customFormat="1" ht="23.45" customHeight="1">
      <c r="A308" s="248"/>
      <c r="B308" s="248"/>
      <c r="C308" s="251"/>
      <c r="D308" s="251"/>
      <c r="E308" s="243"/>
      <c r="F308" s="252"/>
      <c r="G308" s="252"/>
      <c r="H308" s="252"/>
      <c r="I308" s="252"/>
      <c r="J308" s="243"/>
      <c r="K308" s="290"/>
    </row>
    <row r="309" spans="1:11" s="235" customFormat="1" ht="23.45" customHeight="1">
      <c r="A309" s="248"/>
      <c r="B309" s="248"/>
      <c r="C309" s="251"/>
      <c r="D309" s="251"/>
      <c r="E309" s="243"/>
      <c r="F309" s="252"/>
      <c r="G309" s="252"/>
      <c r="H309" s="252"/>
      <c r="I309" s="252"/>
      <c r="J309" s="243"/>
      <c r="K309" s="290"/>
    </row>
    <row r="310" spans="1:11" s="235" customFormat="1" ht="23.45" customHeight="1">
      <c r="A310" s="248"/>
      <c r="B310" s="248"/>
      <c r="C310" s="251"/>
      <c r="D310" s="251"/>
      <c r="E310" s="243"/>
      <c r="F310" s="252"/>
      <c r="G310" s="252"/>
      <c r="H310" s="252"/>
      <c r="I310" s="252"/>
      <c r="J310" s="243"/>
      <c r="K310" s="290"/>
    </row>
    <row r="311" spans="1:11" s="235" customFormat="1" ht="23.45" customHeight="1">
      <c r="A311" s="248"/>
      <c r="B311" s="248"/>
      <c r="C311" s="251"/>
      <c r="D311" s="251"/>
      <c r="E311" s="243"/>
      <c r="F311" s="252"/>
      <c r="G311" s="252"/>
      <c r="H311" s="252"/>
      <c r="I311" s="252"/>
      <c r="J311" s="243"/>
      <c r="K311" s="290"/>
    </row>
    <row r="312" spans="1:11" s="235" customFormat="1" ht="23.45" customHeight="1">
      <c r="A312" s="248"/>
      <c r="B312" s="248"/>
      <c r="C312" s="251"/>
      <c r="D312" s="251"/>
      <c r="E312" s="243"/>
      <c r="F312" s="252"/>
      <c r="G312" s="252"/>
      <c r="H312" s="252"/>
      <c r="I312" s="252"/>
      <c r="J312" s="243"/>
      <c r="K312" s="290"/>
    </row>
    <row r="313" spans="1:11" s="235" customFormat="1" ht="23.45" customHeight="1">
      <c r="A313" s="248"/>
      <c r="B313" s="248"/>
      <c r="C313" s="251"/>
      <c r="D313" s="251"/>
      <c r="E313" s="243"/>
      <c r="F313" s="252"/>
      <c r="G313" s="252"/>
      <c r="H313" s="252"/>
      <c r="I313" s="252"/>
      <c r="J313" s="243"/>
      <c r="K313" s="290"/>
    </row>
    <row r="314" spans="1:11" s="235" customFormat="1" ht="23.45" customHeight="1">
      <c r="A314" s="248"/>
      <c r="B314" s="248"/>
      <c r="C314" s="251"/>
      <c r="D314" s="251"/>
      <c r="E314" s="243"/>
      <c r="F314" s="252"/>
      <c r="G314" s="252"/>
      <c r="H314" s="252"/>
      <c r="I314" s="252"/>
      <c r="J314" s="243"/>
      <c r="K314" s="290"/>
    </row>
    <row r="315" spans="1:11" s="235" customFormat="1" ht="23.45" customHeight="1">
      <c r="A315" s="248"/>
      <c r="B315" s="248"/>
      <c r="C315" s="251"/>
      <c r="D315" s="251"/>
      <c r="E315" s="243"/>
      <c r="F315" s="252"/>
      <c r="G315" s="252"/>
      <c r="H315" s="252"/>
      <c r="I315" s="252"/>
      <c r="J315" s="243"/>
      <c r="K315" s="290"/>
    </row>
    <row r="316" spans="1:11" s="235" customFormat="1" ht="23.45" customHeight="1">
      <c r="A316" s="248"/>
      <c r="B316" s="248"/>
      <c r="C316" s="251"/>
      <c r="D316" s="251"/>
      <c r="E316" s="243"/>
      <c r="F316" s="252"/>
      <c r="G316" s="252"/>
      <c r="H316" s="252"/>
      <c r="I316" s="252"/>
      <c r="J316" s="243"/>
      <c r="K316" s="290"/>
    </row>
    <row r="317" spans="1:11" s="235" customFormat="1" ht="23.45" customHeight="1">
      <c r="A317" s="248"/>
      <c r="B317" s="248"/>
      <c r="C317" s="251"/>
      <c r="D317" s="251"/>
      <c r="E317" s="243"/>
      <c r="F317" s="252"/>
      <c r="G317" s="252"/>
      <c r="H317" s="252"/>
      <c r="I317" s="252"/>
      <c r="J317" s="243"/>
      <c r="K317" s="290"/>
    </row>
    <row r="318" spans="1:11" s="235" customFormat="1" ht="23.45" customHeight="1">
      <c r="A318" s="248"/>
      <c r="B318" s="248"/>
      <c r="C318" s="251"/>
      <c r="D318" s="251"/>
      <c r="E318" s="243"/>
      <c r="F318" s="252"/>
      <c r="G318" s="252"/>
      <c r="H318" s="252"/>
      <c r="I318" s="252"/>
      <c r="J318" s="243"/>
      <c r="K318" s="290"/>
    </row>
    <row r="319" spans="1:11" s="235" customFormat="1" ht="23.45" customHeight="1">
      <c r="A319" s="248"/>
      <c r="B319" s="248"/>
      <c r="C319" s="251"/>
      <c r="D319" s="251"/>
      <c r="E319" s="243"/>
      <c r="F319" s="252"/>
      <c r="G319" s="252"/>
      <c r="H319" s="252"/>
      <c r="I319" s="252"/>
      <c r="J319" s="243"/>
      <c r="K319" s="290"/>
    </row>
    <row r="320" spans="1:11" s="235" customFormat="1" ht="23.45" customHeight="1">
      <c r="A320" s="248"/>
      <c r="B320" s="248"/>
      <c r="C320" s="251"/>
      <c r="D320" s="251"/>
      <c r="E320" s="243"/>
      <c r="F320" s="252"/>
      <c r="G320" s="252"/>
      <c r="H320" s="252"/>
      <c r="I320" s="252"/>
      <c r="J320" s="243"/>
      <c r="K320" s="290"/>
    </row>
    <row r="321" spans="1:11" s="235" customFormat="1" ht="23.45" customHeight="1">
      <c r="A321" s="248"/>
      <c r="B321" s="248"/>
      <c r="C321" s="251"/>
      <c r="D321" s="251"/>
      <c r="E321" s="243"/>
      <c r="F321" s="252"/>
      <c r="G321" s="252"/>
      <c r="H321" s="252"/>
      <c r="I321" s="252"/>
      <c r="J321" s="243"/>
      <c r="K321" s="290"/>
    </row>
    <row r="322" spans="1:11" s="235" customFormat="1" ht="23.45" customHeight="1">
      <c r="A322" s="248"/>
      <c r="B322" s="248"/>
      <c r="C322" s="251"/>
      <c r="D322" s="251"/>
      <c r="E322" s="243"/>
      <c r="F322" s="252"/>
      <c r="G322" s="252"/>
      <c r="H322" s="252"/>
      <c r="I322" s="252"/>
      <c r="J322" s="243"/>
      <c r="K322" s="290"/>
    </row>
    <row r="323" spans="1:11" s="235" customFormat="1" ht="23.45" customHeight="1">
      <c r="A323" s="248"/>
      <c r="B323" s="248"/>
      <c r="C323" s="251"/>
      <c r="D323" s="251"/>
      <c r="E323" s="243"/>
      <c r="F323" s="252"/>
      <c r="G323" s="252"/>
      <c r="H323" s="252"/>
      <c r="I323" s="252"/>
      <c r="J323" s="243"/>
      <c r="K323" s="290"/>
    </row>
    <row r="324" spans="1:11" s="235" customFormat="1" ht="23.45" customHeight="1">
      <c r="A324" s="248"/>
      <c r="B324" s="248"/>
      <c r="C324" s="251"/>
      <c r="D324" s="251"/>
      <c r="E324" s="243"/>
      <c r="F324" s="252"/>
      <c r="G324" s="252"/>
      <c r="H324" s="252"/>
      <c r="I324" s="252"/>
      <c r="J324" s="243"/>
      <c r="K324" s="290"/>
    </row>
    <row r="325" spans="1:11" s="235" customFormat="1" ht="23.45" customHeight="1">
      <c r="A325" s="248"/>
      <c r="B325" s="248"/>
      <c r="C325" s="251"/>
      <c r="D325" s="251"/>
      <c r="E325" s="243"/>
      <c r="F325" s="252"/>
      <c r="G325" s="252"/>
      <c r="H325" s="252"/>
      <c r="I325" s="252"/>
      <c r="J325" s="243"/>
      <c r="K325" s="290"/>
    </row>
    <row r="326" spans="1:11" s="235" customFormat="1" ht="23.45" customHeight="1">
      <c r="A326" s="248"/>
      <c r="B326" s="248"/>
      <c r="C326" s="251"/>
      <c r="D326" s="251"/>
      <c r="E326" s="243"/>
      <c r="F326" s="252"/>
      <c r="G326" s="252"/>
      <c r="H326" s="252"/>
      <c r="I326" s="252"/>
      <c r="J326" s="243"/>
      <c r="K326" s="290"/>
    </row>
    <row r="327" spans="1:11" s="235" customFormat="1" ht="23.45" customHeight="1">
      <c r="A327" s="248"/>
      <c r="B327" s="248"/>
      <c r="C327" s="251"/>
      <c r="D327" s="251"/>
      <c r="E327" s="243"/>
      <c r="F327" s="252"/>
      <c r="G327" s="252"/>
      <c r="H327" s="252"/>
      <c r="I327" s="252"/>
      <c r="J327" s="243"/>
      <c r="K327" s="290"/>
    </row>
    <row r="328" spans="1:11" s="235" customFormat="1" ht="23.45" customHeight="1">
      <c r="A328" s="248"/>
      <c r="B328" s="248"/>
      <c r="C328" s="251"/>
      <c r="D328" s="251"/>
      <c r="E328" s="243"/>
      <c r="F328" s="252"/>
      <c r="G328" s="252"/>
      <c r="H328" s="252"/>
      <c r="I328" s="252"/>
      <c r="J328" s="243"/>
      <c r="K328" s="290"/>
    </row>
    <row r="329" spans="1:11" s="235" customFormat="1" ht="23.45" customHeight="1">
      <c r="A329" s="248"/>
      <c r="B329" s="248"/>
      <c r="C329" s="251"/>
      <c r="D329" s="251"/>
      <c r="E329" s="243"/>
      <c r="F329" s="252"/>
      <c r="G329" s="252"/>
      <c r="H329" s="252"/>
      <c r="I329" s="252"/>
      <c r="J329" s="243"/>
      <c r="K329" s="290"/>
    </row>
    <row r="330" spans="1:11" s="235" customFormat="1" ht="23.45" customHeight="1">
      <c r="A330" s="248"/>
      <c r="B330" s="248"/>
      <c r="C330" s="251"/>
      <c r="D330" s="251"/>
      <c r="E330" s="243"/>
      <c r="F330" s="252"/>
      <c r="G330" s="252"/>
      <c r="H330" s="252"/>
      <c r="I330" s="252"/>
      <c r="J330" s="243"/>
      <c r="K330" s="290"/>
    </row>
    <row r="331" spans="1:11" s="235" customFormat="1" ht="23.45" customHeight="1">
      <c r="A331" s="248"/>
      <c r="B331" s="248"/>
      <c r="C331" s="251"/>
      <c r="D331" s="251"/>
      <c r="E331" s="243"/>
      <c r="F331" s="252"/>
      <c r="G331" s="252"/>
      <c r="H331" s="252"/>
      <c r="I331" s="252"/>
      <c r="J331" s="243"/>
      <c r="K331" s="290"/>
    </row>
    <row r="332" spans="1:11" s="235" customFormat="1" ht="23.45" customHeight="1">
      <c r="A332" s="248"/>
      <c r="B332" s="248"/>
      <c r="C332" s="251"/>
      <c r="D332" s="251"/>
      <c r="E332" s="243"/>
      <c r="F332" s="252"/>
      <c r="G332" s="252"/>
      <c r="H332" s="252"/>
      <c r="I332" s="252"/>
      <c r="J332" s="243"/>
      <c r="K332" s="290"/>
    </row>
    <row r="333" spans="1:11" s="235" customFormat="1" ht="23.45" customHeight="1">
      <c r="A333" s="248"/>
      <c r="B333" s="248"/>
      <c r="C333" s="251"/>
      <c r="D333" s="251"/>
      <c r="E333" s="243"/>
      <c r="F333" s="252"/>
      <c r="G333" s="252"/>
      <c r="H333" s="252"/>
      <c r="I333" s="252"/>
      <c r="J333" s="243"/>
      <c r="K333" s="290"/>
    </row>
    <row r="334" spans="1:11" s="235" customFormat="1" ht="23.45" customHeight="1">
      <c r="A334" s="248"/>
      <c r="B334" s="248"/>
      <c r="C334" s="251"/>
      <c r="D334" s="251"/>
      <c r="E334" s="243"/>
      <c r="F334" s="252"/>
      <c r="G334" s="252"/>
      <c r="H334" s="252"/>
      <c r="I334" s="252"/>
      <c r="J334" s="243"/>
      <c r="K334" s="290"/>
    </row>
    <row r="335" spans="1:11" s="235" customFormat="1" ht="23.45" customHeight="1">
      <c r="A335" s="248"/>
      <c r="B335" s="248"/>
      <c r="C335" s="251"/>
      <c r="D335" s="251"/>
      <c r="E335" s="243"/>
      <c r="F335" s="252"/>
      <c r="G335" s="252"/>
      <c r="H335" s="252"/>
      <c r="I335" s="252"/>
      <c r="J335" s="243"/>
      <c r="K335" s="290"/>
    </row>
    <row r="336" spans="1:11" s="235" customFormat="1" ht="23.45" customHeight="1">
      <c r="A336" s="248"/>
      <c r="B336" s="248"/>
      <c r="C336" s="251"/>
      <c r="D336" s="251"/>
      <c r="E336" s="243"/>
      <c r="F336" s="252"/>
      <c r="G336" s="252"/>
      <c r="H336" s="252"/>
      <c r="I336" s="252"/>
      <c r="J336" s="243"/>
      <c r="K336" s="290"/>
    </row>
    <row r="337" spans="1:11" s="235" customFormat="1" ht="23.45" customHeight="1">
      <c r="A337" s="248"/>
      <c r="B337" s="248"/>
      <c r="C337" s="251"/>
      <c r="D337" s="251"/>
      <c r="E337" s="243"/>
      <c r="F337" s="252"/>
      <c r="G337" s="252"/>
      <c r="H337" s="252"/>
      <c r="I337" s="252"/>
      <c r="J337" s="243"/>
      <c r="K337" s="290"/>
    </row>
    <row r="338" spans="1:11" s="235" customFormat="1" ht="23.45" customHeight="1">
      <c r="A338" s="248"/>
      <c r="B338" s="248"/>
      <c r="C338" s="251"/>
      <c r="D338" s="251"/>
      <c r="E338" s="243"/>
      <c r="F338" s="252"/>
      <c r="G338" s="252"/>
      <c r="H338" s="252"/>
      <c r="I338" s="252"/>
      <c r="J338" s="243"/>
      <c r="K338" s="290"/>
    </row>
    <row r="339" spans="1:11" s="235" customFormat="1" ht="23.45" customHeight="1">
      <c r="A339" s="248"/>
      <c r="B339" s="248"/>
      <c r="C339" s="251"/>
      <c r="D339" s="251"/>
      <c r="E339" s="243"/>
      <c r="F339" s="252"/>
      <c r="G339" s="252"/>
      <c r="H339" s="252"/>
      <c r="I339" s="252"/>
      <c r="J339" s="243"/>
      <c r="K339" s="290"/>
    </row>
    <row r="340" spans="1:11" s="235" customFormat="1" ht="23.45" customHeight="1">
      <c r="A340" s="248"/>
      <c r="B340" s="248"/>
      <c r="C340" s="251"/>
      <c r="D340" s="251"/>
      <c r="E340" s="243"/>
      <c r="F340" s="252"/>
      <c r="G340" s="252"/>
      <c r="H340" s="252"/>
      <c r="I340" s="252"/>
      <c r="J340" s="243"/>
      <c r="K340" s="290"/>
    </row>
    <row r="341" spans="1:11" s="235" customFormat="1" ht="23.45" customHeight="1">
      <c r="A341" s="248"/>
      <c r="B341" s="248"/>
      <c r="C341" s="251"/>
      <c r="D341" s="251"/>
      <c r="E341" s="243"/>
      <c r="F341" s="252"/>
      <c r="G341" s="252"/>
      <c r="H341" s="252"/>
      <c r="I341" s="252"/>
      <c r="J341" s="243"/>
      <c r="K341" s="290"/>
    </row>
    <row r="342" spans="1:11" s="235" customFormat="1" ht="23.45" customHeight="1">
      <c r="A342" s="248"/>
      <c r="B342" s="248"/>
      <c r="C342" s="251"/>
      <c r="D342" s="251"/>
      <c r="E342" s="243"/>
      <c r="F342" s="252"/>
      <c r="G342" s="252"/>
      <c r="H342" s="252"/>
      <c r="I342" s="252"/>
      <c r="J342" s="243"/>
      <c r="K342" s="290"/>
    </row>
    <row r="343" spans="1:11" s="235" customFormat="1" ht="23.45" customHeight="1">
      <c r="A343" s="248"/>
      <c r="B343" s="248"/>
      <c r="C343" s="251"/>
      <c r="D343" s="251"/>
      <c r="E343" s="243"/>
      <c r="F343" s="252"/>
      <c r="G343" s="252"/>
      <c r="H343" s="252"/>
      <c r="I343" s="252"/>
      <c r="J343" s="243"/>
      <c r="K343" s="290"/>
    </row>
    <row r="344" spans="1:11" s="235" customFormat="1" ht="23.45" customHeight="1">
      <c r="A344" s="248"/>
      <c r="B344" s="248"/>
      <c r="C344" s="251"/>
      <c r="D344" s="251"/>
      <c r="E344" s="243"/>
      <c r="F344" s="252"/>
      <c r="G344" s="252"/>
      <c r="H344" s="252"/>
      <c r="I344" s="252"/>
      <c r="J344" s="243"/>
      <c r="K344" s="290"/>
    </row>
    <row r="345" spans="1:11" s="235" customFormat="1" ht="23.45" customHeight="1">
      <c r="A345" s="248"/>
      <c r="B345" s="248"/>
      <c r="C345" s="251"/>
      <c r="D345" s="251"/>
      <c r="E345" s="243"/>
      <c r="F345" s="252"/>
      <c r="G345" s="252"/>
      <c r="H345" s="252"/>
      <c r="I345" s="252"/>
      <c r="J345" s="243"/>
      <c r="K345" s="290"/>
    </row>
    <row r="346" spans="1:11" s="235" customFormat="1" ht="23.45" customHeight="1">
      <c r="A346" s="248"/>
      <c r="B346" s="248"/>
      <c r="C346" s="251"/>
      <c r="D346" s="251"/>
      <c r="E346" s="243"/>
      <c r="F346" s="252"/>
      <c r="G346" s="252"/>
      <c r="H346" s="252"/>
      <c r="I346" s="252"/>
      <c r="J346" s="243"/>
      <c r="K346" s="290"/>
    </row>
    <row r="347" spans="1:11" s="235" customFormat="1" ht="23.45" customHeight="1">
      <c r="A347" s="248"/>
      <c r="B347" s="248"/>
      <c r="C347" s="251"/>
      <c r="D347" s="251"/>
      <c r="E347" s="243"/>
      <c r="F347" s="252"/>
      <c r="G347" s="252"/>
      <c r="H347" s="252"/>
      <c r="I347" s="252"/>
      <c r="J347" s="243"/>
      <c r="K347" s="290"/>
    </row>
    <row r="348" spans="1:11" s="235" customFormat="1" ht="23.45" customHeight="1">
      <c r="A348" s="248"/>
      <c r="B348" s="248"/>
      <c r="C348" s="251"/>
      <c r="D348" s="251"/>
      <c r="E348" s="243"/>
      <c r="F348" s="252"/>
      <c r="G348" s="252"/>
      <c r="H348" s="252"/>
      <c r="I348" s="252"/>
      <c r="J348" s="243"/>
      <c r="K348" s="290"/>
    </row>
    <row r="349" spans="1:11" s="235" customFormat="1" ht="23.45" customHeight="1">
      <c r="A349" s="248"/>
      <c r="B349" s="248"/>
      <c r="C349" s="251"/>
      <c r="D349" s="251"/>
      <c r="E349" s="243"/>
      <c r="F349" s="252"/>
      <c r="G349" s="252"/>
      <c r="H349" s="252"/>
      <c r="I349" s="252"/>
      <c r="J349" s="243"/>
      <c r="K349" s="290"/>
    </row>
    <row r="350" spans="1:11" s="235" customFormat="1" ht="23.45" customHeight="1">
      <c r="A350" s="248"/>
      <c r="B350" s="248"/>
      <c r="C350" s="251"/>
      <c r="D350" s="251"/>
      <c r="E350" s="243"/>
      <c r="F350" s="252"/>
      <c r="G350" s="252"/>
      <c r="H350" s="252"/>
      <c r="I350" s="252"/>
      <c r="J350" s="243"/>
      <c r="K350" s="290"/>
    </row>
    <row r="351" spans="1:11" s="235" customFormat="1" ht="23.45" customHeight="1">
      <c r="A351" s="248"/>
      <c r="B351" s="248"/>
      <c r="C351" s="251"/>
      <c r="D351" s="251"/>
      <c r="E351" s="243"/>
      <c r="F351" s="252"/>
      <c r="G351" s="252"/>
      <c r="H351" s="252"/>
      <c r="I351" s="252"/>
      <c r="J351" s="243"/>
      <c r="K351" s="290"/>
    </row>
    <row r="352" spans="1:11" s="235" customFormat="1" ht="23.45" customHeight="1">
      <c r="A352" s="248"/>
      <c r="B352" s="248"/>
      <c r="C352" s="251"/>
      <c r="D352" s="251"/>
      <c r="E352" s="243"/>
      <c r="F352" s="252"/>
      <c r="G352" s="252"/>
      <c r="H352" s="252"/>
      <c r="I352" s="252"/>
      <c r="J352" s="243"/>
      <c r="K352" s="290"/>
    </row>
    <row r="353" spans="1:11" s="235" customFormat="1" ht="23.45" customHeight="1">
      <c r="A353" s="248"/>
      <c r="B353" s="248"/>
      <c r="C353" s="251"/>
      <c r="D353" s="251"/>
      <c r="E353" s="243"/>
      <c r="F353" s="252"/>
      <c r="G353" s="252"/>
      <c r="H353" s="252"/>
      <c r="I353" s="252"/>
      <c r="J353" s="243"/>
      <c r="K353" s="290"/>
    </row>
    <row r="354" spans="1:11" s="235" customFormat="1" ht="23.45" customHeight="1">
      <c r="A354" s="248"/>
      <c r="B354" s="248"/>
      <c r="C354" s="251"/>
      <c r="D354" s="251"/>
      <c r="E354" s="243"/>
      <c r="F354" s="252"/>
      <c r="G354" s="252"/>
      <c r="H354" s="252"/>
      <c r="I354" s="252"/>
      <c r="J354" s="243"/>
      <c r="K354" s="290"/>
    </row>
    <row r="355" spans="1:11" s="235" customFormat="1" ht="23.45" customHeight="1">
      <c r="A355" s="248"/>
      <c r="B355" s="248"/>
      <c r="C355" s="251"/>
      <c r="D355" s="251"/>
      <c r="E355" s="243"/>
      <c r="F355" s="252"/>
      <c r="G355" s="252"/>
      <c r="H355" s="252"/>
      <c r="I355" s="252"/>
      <c r="J355" s="243"/>
      <c r="K355" s="290"/>
    </row>
    <row r="356" spans="1:11" s="235" customFormat="1" ht="23.45" customHeight="1">
      <c r="A356" s="248"/>
      <c r="B356" s="248"/>
      <c r="C356" s="251"/>
      <c r="D356" s="251"/>
      <c r="E356" s="243"/>
      <c r="F356" s="252"/>
      <c r="G356" s="252"/>
      <c r="H356" s="252"/>
      <c r="I356" s="252"/>
      <c r="J356" s="243"/>
      <c r="K356" s="290"/>
    </row>
    <row r="357" spans="1:11" s="235" customFormat="1" ht="23.45" customHeight="1">
      <c r="A357" s="248"/>
      <c r="B357" s="248"/>
      <c r="C357" s="251"/>
      <c r="D357" s="251"/>
      <c r="E357" s="243"/>
      <c r="F357" s="252"/>
      <c r="G357" s="252"/>
      <c r="H357" s="252"/>
      <c r="I357" s="252"/>
      <c r="J357" s="243"/>
      <c r="K357" s="290"/>
    </row>
    <row r="358" spans="1:11" s="235" customFormat="1" ht="23.45" customHeight="1">
      <c r="A358" s="248"/>
      <c r="B358" s="248"/>
      <c r="C358" s="251"/>
      <c r="D358" s="251"/>
      <c r="E358" s="243"/>
      <c r="F358" s="252"/>
      <c r="G358" s="252"/>
      <c r="H358" s="252"/>
      <c r="I358" s="252"/>
      <c r="J358" s="243"/>
      <c r="K358" s="290"/>
    </row>
    <row r="359" spans="1:11" s="235" customFormat="1" ht="23.45" customHeight="1">
      <c r="A359" s="248"/>
      <c r="B359" s="248"/>
      <c r="C359" s="251"/>
      <c r="D359" s="251"/>
      <c r="E359" s="243"/>
      <c r="F359" s="252"/>
      <c r="G359" s="252"/>
      <c r="H359" s="252"/>
      <c r="I359" s="252"/>
      <c r="J359" s="243"/>
      <c r="K359" s="290"/>
    </row>
    <row r="360" spans="1:11" s="235" customFormat="1" ht="23.45" customHeight="1">
      <c r="A360" s="248"/>
      <c r="B360" s="248"/>
      <c r="C360" s="251"/>
      <c r="D360" s="251"/>
      <c r="E360" s="243"/>
      <c r="F360" s="252"/>
      <c r="G360" s="252"/>
      <c r="H360" s="252"/>
      <c r="I360" s="252"/>
      <c r="J360" s="243"/>
      <c r="K360" s="290"/>
    </row>
    <row r="361" spans="1:11" s="235" customFormat="1" ht="23.45" customHeight="1">
      <c r="A361" s="248"/>
      <c r="B361" s="248"/>
      <c r="C361" s="251"/>
      <c r="D361" s="251"/>
      <c r="E361" s="243"/>
      <c r="F361" s="252"/>
      <c r="G361" s="252"/>
      <c r="H361" s="252"/>
      <c r="I361" s="252"/>
      <c r="J361" s="243"/>
      <c r="K361" s="290"/>
    </row>
    <row r="362" spans="1:11" s="235" customFormat="1" ht="23.45" customHeight="1">
      <c r="A362" s="248"/>
      <c r="B362" s="248"/>
      <c r="C362" s="251"/>
      <c r="D362" s="251"/>
      <c r="E362" s="243"/>
      <c r="F362" s="252"/>
      <c r="G362" s="252"/>
      <c r="H362" s="252"/>
      <c r="I362" s="252"/>
      <c r="J362" s="243"/>
      <c r="K362" s="290"/>
    </row>
    <row r="363" spans="1:11" s="235" customFormat="1" ht="23.45" customHeight="1">
      <c r="A363" s="248"/>
      <c r="B363" s="248"/>
      <c r="C363" s="251"/>
      <c r="D363" s="251"/>
      <c r="E363" s="243"/>
      <c r="F363" s="252"/>
      <c r="G363" s="252"/>
      <c r="H363" s="252"/>
      <c r="I363" s="252"/>
      <c r="J363" s="243"/>
      <c r="K363" s="290"/>
    </row>
    <row r="364" spans="1:11" s="235" customFormat="1" ht="23.45" customHeight="1">
      <c r="A364" s="248"/>
      <c r="B364" s="248"/>
      <c r="C364" s="251"/>
      <c r="D364" s="251"/>
      <c r="E364" s="243"/>
      <c r="F364" s="252"/>
      <c r="G364" s="252"/>
      <c r="H364" s="252"/>
      <c r="I364" s="252"/>
      <c r="J364" s="243"/>
      <c r="K364" s="290"/>
    </row>
    <row r="365" spans="1:11" s="235" customFormat="1" ht="23.45" customHeight="1">
      <c r="A365" s="248"/>
      <c r="B365" s="248"/>
      <c r="C365" s="251"/>
      <c r="D365" s="251"/>
      <c r="E365" s="243"/>
      <c r="F365" s="252"/>
      <c r="G365" s="252"/>
      <c r="H365" s="252"/>
      <c r="I365" s="252"/>
      <c r="J365" s="243"/>
      <c r="K365" s="290"/>
    </row>
    <row r="366" spans="1:11" s="235" customFormat="1" ht="23.45" customHeight="1">
      <c r="A366" s="248"/>
      <c r="B366" s="248"/>
      <c r="C366" s="251"/>
      <c r="D366" s="251"/>
      <c r="E366" s="243"/>
      <c r="F366" s="252"/>
      <c r="G366" s="252"/>
      <c r="H366" s="252"/>
      <c r="I366" s="252"/>
      <c r="J366" s="243"/>
      <c r="K366" s="290"/>
    </row>
    <row r="367" spans="1:11" s="235" customFormat="1" ht="23.45" customHeight="1">
      <c r="A367" s="248"/>
      <c r="B367" s="248"/>
      <c r="C367" s="251"/>
      <c r="D367" s="251"/>
      <c r="E367" s="243"/>
      <c r="F367" s="252"/>
      <c r="G367" s="252"/>
      <c r="H367" s="252"/>
      <c r="I367" s="252"/>
      <c r="J367" s="243"/>
      <c r="K367" s="290"/>
    </row>
    <row r="368" spans="1:11" s="235" customFormat="1" ht="23.45" customHeight="1">
      <c r="A368" s="248"/>
      <c r="B368" s="248"/>
      <c r="C368" s="251"/>
      <c r="D368" s="251"/>
      <c r="E368" s="243"/>
      <c r="F368" s="252"/>
      <c r="G368" s="252"/>
      <c r="H368" s="252"/>
      <c r="I368" s="252"/>
      <c r="J368" s="243"/>
      <c r="K368" s="290"/>
    </row>
    <row r="369" spans="1:11" s="235" customFormat="1" ht="23.45" customHeight="1">
      <c r="A369" s="248"/>
      <c r="B369" s="248"/>
      <c r="C369" s="251"/>
      <c r="D369" s="251"/>
      <c r="E369" s="243"/>
      <c r="F369" s="252"/>
      <c r="G369" s="252"/>
      <c r="H369" s="252"/>
      <c r="I369" s="252"/>
      <c r="J369" s="243"/>
      <c r="K369" s="290"/>
    </row>
    <row r="370" spans="1:11" s="235" customFormat="1" ht="23.45" customHeight="1">
      <c r="A370" s="248"/>
      <c r="B370" s="248"/>
      <c r="C370" s="251"/>
      <c r="D370" s="251"/>
      <c r="E370" s="243"/>
      <c r="F370" s="252"/>
      <c r="G370" s="252"/>
      <c r="H370" s="252"/>
      <c r="I370" s="252"/>
      <c r="J370" s="243"/>
      <c r="K370" s="290"/>
    </row>
    <row r="371" spans="1:11" s="235" customFormat="1" ht="23.45" customHeight="1">
      <c r="A371" s="248"/>
      <c r="B371" s="248"/>
      <c r="C371" s="251"/>
      <c r="D371" s="251"/>
      <c r="E371" s="243"/>
      <c r="F371" s="252"/>
      <c r="G371" s="252"/>
      <c r="H371" s="252"/>
      <c r="I371" s="252"/>
      <c r="J371" s="243"/>
      <c r="K371" s="290"/>
    </row>
    <row r="372" spans="1:11" s="235" customFormat="1" ht="23.45" customHeight="1">
      <c r="A372" s="248"/>
      <c r="B372" s="248"/>
      <c r="C372" s="251"/>
      <c r="D372" s="251"/>
      <c r="E372" s="243"/>
      <c r="F372" s="252"/>
      <c r="G372" s="252"/>
      <c r="H372" s="252"/>
      <c r="I372" s="252"/>
      <c r="J372" s="243"/>
      <c r="K372" s="290"/>
    </row>
    <row r="373" spans="1:11" s="235" customFormat="1" ht="23.45" customHeight="1">
      <c r="A373" s="248"/>
      <c r="B373" s="248"/>
      <c r="C373" s="251"/>
      <c r="D373" s="251"/>
      <c r="E373" s="243"/>
      <c r="F373" s="252"/>
      <c r="G373" s="252"/>
      <c r="H373" s="252"/>
      <c r="I373" s="252"/>
      <c r="J373" s="243"/>
      <c r="K373" s="290"/>
    </row>
    <row r="374" spans="1:11" s="235" customFormat="1" ht="23.45" customHeight="1">
      <c r="A374" s="248"/>
      <c r="B374" s="248"/>
      <c r="C374" s="251"/>
      <c r="D374" s="251"/>
      <c r="E374" s="243"/>
      <c r="F374" s="252"/>
      <c r="G374" s="252"/>
      <c r="H374" s="252"/>
      <c r="I374" s="252"/>
      <c r="J374" s="243"/>
      <c r="K374" s="290"/>
    </row>
    <row r="375" spans="1:11" s="235" customFormat="1" ht="23.45" customHeight="1">
      <c r="A375" s="248"/>
      <c r="B375" s="248"/>
      <c r="C375" s="251"/>
      <c r="D375" s="251"/>
      <c r="E375" s="243"/>
      <c r="F375" s="252"/>
      <c r="G375" s="252"/>
      <c r="H375" s="252"/>
      <c r="I375" s="252"/>
      <c r="J375" s="243"/>
      <c r="K375" s="290"/>
    </row>
    <row r="376" spans="1:11" s="235" customFormat="1" ht="23.45" customHeight="1">
      <c r="A376" s="248"/>
      <c r="B376" s="248"/>
      <c r="C376" s="251"/>
      <c r="D376" s="251"/>
      <c r="E376" s="243"/>
      <c r="F376" s="252"/>
      <c r="G376" s="252"/>
      <c r="H376" s="252"/>
      <c r="I376" s="252"/>
      <c r="J376" s="243"/>
      <c r="K376" s="290"/>
    </row>
    <row r="377" spans="1:11" s="235" customFormat="1" ht="23.45" customHeight="1">
      <c r="A377" s="248"/>
      <c r="B377" s="248"/>
      <c r="C377" s="251"/>
      <c r="D377" s="251"/>
      <c r="E377" s="243"/>
      <c r="F377" s="252"/>
      <c r="G377" s="252"/>
      <c r="H377" s="252"/>
      <c r="I377" s="252"/>
      <c r="J377" s="243"/>
      <c r="K377" s="290"/>
    </row>
    <row r="378" spans="1:11" s="235" customFormat="1" ht="23.45" customHeight="1">
      <c r="A378" s="248"/>
      <c r="B378" s="248"/>
      <c r="C378" s="251"/>
      <c r="D378" s="251"/>
      <c r="E378" s="243"/>
      <c r="F378" s="252"/>
      <c r="G378" s="252"/>
      <c r="H378" s="252"/>
      <c r="I378" s="252"/>
      <c r="J378" s="243"/>
      <c r="K378" s="290"/>
    </row>
    <row r="379" spans="1:11" s="235" customFormat="1" ht="23.45" customHeight="1">
      <c r="A379" s="248"/>
      <c r="B379" s="248"/>
      <c r="C379" s="251"/>
      <c r="D379" s="251"/>
      <c r="E379" s="243"/>
      <c r="F379" s="252"/>
      <c r="G379" s="252"/>
      <c r="H379" s="252"/>
      <c r="I379" s="252"/>
      <c r="J379" s="243"/>
      <c r="K379" s="290"/>
    </row>
    <row r="380" spans="1:11" s="235" customFormat="1" ht="23.45" customHeight="1">
      <c r="A380" s="248"/>
      <c r="B380" s="248"/>
      <c r="C380" s="251"/>
      <c r="D380" s="251"/>
      <c r="E380" s="243"/>
      <c r="F380" s="252"/>
      <c r="G380" s="252"/>
      <c r="H380" s="252"/>
      <c r="I380" s="252"/>
      <c r="J380" s="243"/>
      <c r="K380" s="290"/>
    </row>
    <row r="381" spans="1:11" s="235" customFormat="1" ht="23.45" customHeight="1">
      <c r="A381" s="248"/>
      <c r="B381" s="248"/>
      <c r="C381" s="251"/>
      <c r="D381" s="251"/>
      <c r="E381" s="243"/>
      <c r="F381" s="252"/>
      <c r="G381" s="252"/>
      <c r="H381" s="252"/>
      <c r="I381" s="252"/>
      <c r="J381" s="243"/>
      <c r="K381" s="290"/>
    </row>
    <row r="382" spans="1:11" s="235" customFormat="1" ht="23.45" customHeight="1">
      <c r="A382" s="248"/>
      <c r="B382" s="248"/>
      <c r="C382" s="251"/>
      <c r="D382" s="251"/>
      <c r="E382" s="243"/>
      <c r="F382" s="252"/>
      <c r="G382" s="252"/>
      <c r="H382" s="252"/>
      <c r="I382" s="252"/>
      <c r="J382" s="243"/>
      <c r="K382" s="290"/>
    </row>
    <row r="383" spans="1:11" s="235" customFormat="1" ht="23.45" customHeight="1">
      <c r="A383" s="248"/>
      <c r="B383" s="248"/>
      <c r="C383" s="251"/>
      <c r="D383" s="251"/>
      <c r="E383" s="243"/>
      <c r="F383" s="252"/>
      <c r="G383" s="252"/>
      <c r="H383" s="252"/>
      <c r="I383" s="252"/>
      <c r="J383" s="243"/>
      <c r="K383" s="290"/>
    </row>
    <row r="384" spans="1:11" s="235" customFormat="1" ht="23.45" customHeight="1">
      <c r="A384" s="248"/>
      <c r="B384" s="248"/>
      <c r="C384" s="251"/>
      <c r="D384" s="251"/>
      <c r="E384" s="243"/>
      <c r="F384" s="252"/>
      <c r="G384" s="252"/>
      <c r="H384" s="252"/>
      <c r="I384" s="252"/>
      <c r="J384" s="243"/>
      <c r="K384" s="290"/>
    </row>
    <row r="385" spans="1:11" s="235" customFormat="1" ht="23.45" customHeight="1">
      <c r="A385" s="248"/>
      <c r="B385" s="248"/>
      <c r="C385" s="251"/>
      <c r="D385" s="251"/>
      <c r="E385" s="243"/>
      <c r="F385" s="252"/>
      <c r="G385" s="252"/>
      <c r="H385" s="252"/>
      <c r="I385" s="252"/>
      <c r="J385" s="243"/>
      <c r="K385" s="290"/>
    </row>
    <row r="386" spans="1:11" s="235" customFormat="1" ht="23.45" customHeight="1">
      <c r="A386" s="248"/>
      <c r="B386" s="248"/>
      <c r="C386" s="251"/>
      <c r="D386" s="251"/>
      <c r="E386" s="243"/>
      <c r="F386" s="252"/>
      <c r="G386" s="252"/>
      <c r="H386" s="252"/>
      <c r="I386" s="252"/>
      <c r="J386" s="243"/>
      <c r="K386" s="290"/>
    </row>
    <row r="387" spans="1:11" s="235" customFormat="1" ht="23.45" customHeight="1">
      <c r="A387" s="248"/>
      <c r="B387" s="248"/>
      <c r="C387" s="251"/>
      <c r="D387" s="251"/>
      <c r="E387" s="243"/>
      <c r="F387" s="252"/>
      <c r="G387" s="252"/>
      <c r="H387" s="252"/>
      <c r="I387" s="252"/>
      <c r="J387" s="243"/>
      <c r="K387" s="290"/>
    </row>
    <row r="388" spans="1:11" s="235" customFormat="1" ht="23.45" customHeight="1">
      <c r="A388" s="248"/>
      <c r="B388" s="248"/>
      <c r="C388" s="251"/>
      <c r="D388" s="251"/>
      <c r="E388" s="243"/>
      <c r="F388" s="252"/>
      <c r="G388" s="252"/>
      <c r="H388" s="252"/>
      <c r="I388" s="252"/>
      <c r="J388" s="243"/>
      <c r="K388" s="290"/>
    </row>
    <row r="389" spans="1:11" s="235" customFormat="1" ht="23.45" customHeight="1">
      <c r="A389" s="248"/>
      <c r="B389" s="248"/>
      <c r="C389" s="251"/>
      <c r="D389" s="251"/>
      <c r="E389" s="243"/>
      <c r="F389" s="252"/>
      <c r="G389" s="252"/>
      <c r="H389" s="252"/>
      <c r="I389" s="252"/>
      <c r="J389" s="243"/>
      <c r="K389" s="290"/>
    </row>
    <row r="390" spans="1:11" s="235" customFormat="1" ht="23.45" customHeight="1">
      <c r="A390" s="248"/>
      <c r="B390" s="248"/>
      <c r="C390" s="251"/>
      <c r="D390" s="251"/>
      <c r="E390" s="243"/>
      <c r="F390" s="252"/>
      <c r="G390" s="252"/>
      <c r="H390" s="252"/>
      <c r="I390" s="252"/>
      <c r="J390" s="243"/>
      <c r="K390" s="290"/>
    </row>
    <row r="391" spans="1:11" s="235" customFormat="1" ht="23.45" customHeight="1">
      <c r="A391" s="248"/>
      <c r="B391" s="248"/>
      <c r="C391" s="251"/>
      <c r="D391" s="251"/>
      <c r="E391" s="243"/>
      <c r="F391" s="252"/>
      <c r="G391" s="252"/>
      <c r="H391" s="252"/>
      <c r="I391" s="252"/>
      <c r="J391" s="243"/>
      <c r="K391" s="290"/>
    </row>
    <row r="392" spans="1:11" s="235" customFormat="1" ht="23.45" customHeight="1">
      <c r="A392" s="248"/>
      <c r="B392" s="248"/>
      <c r="C392" s="251"/>
      <c r="D392" s="251"/>
      <c r="E392" s="243"/>
      <c r="F392" s="252"/>
      <c r="G392" s="252"/>
      <c r="H392" s="252"/>
      <c r="I392" s="252"/>
      <c r="J392" s="243"/>
      <c r="K392" s="290"/>
    </row>
    <row r="393" spans="1:11" s="235" customFormat="1" ht="23.45" customHeight="1">
      <c r="A393" s="248"/>
      <c r="B393" s="248"/>
      <c r="C393" s="251"/>
      <c r="D393" s="251"/>
      <c r="E393" s="243"/>
      <c r="F393" s="252"/>
      <c r="G393" s="252"/>
      <c r="H393" s="252"/>
      <c r="I393" s="252"/>
      <c r="J393" s="243"/>
      <c r="K393" s="290"/>
    </row>
    <row r="394" spans="1:11" s="235" customFormat="1" ht="23.45" customHeight="1">
      <c r="A394" s="248"/>
      <c r="B394" s="248"/>
      <c r="C394" s="251"/>
      <c r="D394" s="251"/>
      <c r="E394" s="243"/>
      <c r="F394" s="252"/>
      <c r="G394" s="252"/>
      <c r="H394" s="252"/>
      <c r="I394" s="252"/>
      <c r="J394" s="243"/>
      <c r="K394" s="290"/>
    </row>
    <row r="395" spans="1:11" s="235" customFormat="1" ht="23.45" customHeight="1">
      <c r="A395" s="248"/>
      <c r="B395" s="248"/>
      <c r="C395" s="251"/>
      <c r="D395" s="251"/>
      <c r="E395" s="243"/>
      <c r="F395" s="252"/>
      <c r="G395" s="252"/>
      <c r="H395" s="252"/>
      <c r="I395" s="252"/>
      <c r="J395" s="243"/>
      <c r="K395" s="290"/>
    </row>
    <row r="396" spans="1:11" s="235" customFormat="1" ht="23.45" customHeight="1">
      <c r="A396" s="248"/>
      <c r="B396" s="248"/>
      <c r="C396" s="251"/>
      <c r="D396" s="251"/>
      <c r="E396" s="243"/>
      <c r="F396" s="252"/>
      <c r="G396" s="252"/>
      <c r="H396" s="252"/>
      <c r="I396" s="252"/>
      <c r="J396" s="243"/>
      <c r="K396" s="290"/>
    </row>
    <row r="397" spans="1:11" s="235" customFormat="1" ht="23.45" customHeight="1">
      <c r="A397" s="248"/>
      <c r="B397" s="248"/>
      <c r="C397" s="251"/>
      <c r="D397" s="251"/>
      <c r="E397" s="243"/>
      <c r="F397" s="252"/>
      <c r="G397" s="252"/>
      <c r="H397" s="252"/>
      <c r="I397" s="252"/>
      <c r="J397" s="243"/>
      <c r="K397" s="290"/>
    </row>
    <row r="398" spans="1:11" s="235" customFormat="1" ht="23.45" customHeight="1">
      <c r="A398" s="248"/>
      <c r="B398" s="248"/>
      <c r="C398" s="251"/>
      <c r="D398" s="251"/>
      <c r="E398" s="243"/>
      <c r="F398" s="252"/>
      <c r="G398" s="252"/>
      <c r="H398" s="252"/>
      <c r="I398" s="252"/>
      <c r="J398" s="243"/>
      <c r="K398" s="290"/>
    </row>
    <row r="399" spans="1:11" s="235" customFormat="1" ht="23.45" customHeight="1">
      <c r="A399" s="248"/>
      <c r="B399" s="248"/>
      <c r="C399" s="251"/>
      <c r="D399" s="251"/>
      <c r="E399" s="243"/>
      <c r="F399" s="252"/>
      <c r="G399" s="252"/>
      <c r="H399" s="252"/>
      <c r="I399" s="252"/>
      <c r="J399" s="243"/>
      <c r="K399" s="290"/>
    </row>
    <row r="400" spans="1:11" s="235" customFormat="1" ht="23.45" customHeight="1">
      <c r="A400" s="248"/>
      <c r="B400" s="248"/>
      <c r="C400" s="251"/>
      <c r="D400" s="251"/>
      <c r="E400" s="243"/>
      <c r="F400" s="252"/>
      <c r="G400" s="252"/>
      <c r="H400" s="252"/>
      <c r="I400" s="252"/>
      <c r="J400" s="243"/>
      <c r="K400" s="290"/>
    </row>
    <row r="401" spans="1:11" s="235" customFormat="1" ht="23.45" customHeight="1">
      <c r="A401" s="248"/>
      <c r="B401" s="248"/>
      <c r="C401" s="251"/>
      <c r="D401" s="251"/>
      <c r="E401" s="243"/>
      <c r="F401" s="252"/>
      <c r="G401" s="252"/>
      <c r="H401" s="252"/>
      <c r="I401" s="252"/>
      <c r="J401" s="243"/>
      <c r="K401" s="290"/>
    </row>
    <row r="402" spans="1:11" s="235" customFormat="1" ht="23.45" customHeight="1">
      <c r="A402" s="248"/>
      <c r="B402" s="248"/>
      <c r="C402" s="251"/>
      <c r="D402" s="251"/>
      <c r="E402" s="243"/>
      <c r="F402" s="252"/>
      <c r="G402" s="252"/>
      <c r="H402" s="252"/>
      <c r="I402" s="252"/>
      <c r="J402" s="243"/>
      <c r="K402" s="290"/>
    </row>
    <row r="403" spans="1:11" s="235" customFormat="1" ht="23.45" customHeight="1">
      <c r="A403" s="248"/>
      <c r="B403" s="248"/>
      <c r="C403" s="251"/>
      <c r="D403" s="251"/>
      <c r="E403" s="243"/>
      <c r="F403" s="252"/>
      <c r="G403" s="252"/>
      <c r="H403" s="252"/>
      <c r="I403" s="252"/>
      <c r="J403" s="243"/>
      <c r="K403" s="290"/>
    </row>
    <row r="404" spans="1:11" s="235" customFormat="1" ht="23.45" customHeight="1">
      <c r="A404" s="248"/>
      <c r="B404" s="248"/>
      <c r="C404" s="251"/>
      <c r="D404" s="251"/>
      <c r="E404" s="243"/>
      <c r="F404" s="252"/>
      <c r="G404" s="252"/>
      <c r="H404" s="252"/>
      <c r="I404" s="252"/>
      <c r="J404" s="243"/>
      <c r="K404" s="290"/>
    </row>
    <row r="405" spans="1:11" s="235" customFormat="1" ht="23.45" customHeight="1">
      <c r="A405" s="248"/>
      <c r="B405" s="248"/>
      <c r="C405" s="251"/>
      <c r="D405" s="251"/>
      <c r="E405" s="243"/>
      <c r="F405" s="252"/>
      <c r="G405" s="252"/>
      <c r="H405" s="252"/>
      <c r="I405" s="252"/>
      <c r="J405" s="243"/>
      <c r="K405" s="290"/>
    </row>
    <row r="406" spans="1:11" s="235" customFormat="1" ht="23.45" customHeight="1">
      <c r="A406" s="248"/>
      <c r="B406" s="248"/>
      <c r="C406" s="251"/>
      <c r="D406" s="251"/>
      <c r="E406" s="243"/>
      <c r="F406" s="252"/>
      <c r="G406" s="252"/>
      <c r="H406" s="252"/>
      <c r="I406" s="252"/>
      <c r="J406" s="243"/>
      <c r="K406" s="290"/>
    </row>
    <row r="407" spans="1:11" s="235" customFormat="1" ht="23.45" customHeight="1">
      <c r="A407" s="248"/>
      <c r="B407" s="248"/>
      <c r="C407" s="251"/>
      <c r="D407" s="251"/>
      <c r="E407" s="243"/>
      <c r="F407" s="252"/>
      <c r="G407" s="252"/>
      <c r="H407" s="252"/>
      <c r="I407" s="252"/>
      <c r="J407" s="243"/>
      <c r="K407" s="290"/>
    </row>
    <row r="408" spans="1:11" s="235" customFormat="1" ht="23.45" customHeight="1">
      <c r="A408" s="248"/>
      <c r="B408" s="248"/>
      <c r="C408" s="251"/>
      <c r="D408" s="251"/>
      <c r="E408" s="243"/>
      <c r="F408" s="252"/>
      <c r="G408" s="252"/>
      <c r="H408" s="252"/>
      <c r="I408" s="252"/>
      <c r="J408" s="243"/>
      <c r="K408" s="290"/>
    </row>
    <row r="409" spans="1:11" s="235" customFormat="1" ht="23.45" customHeight="1">
      <c r="A409" s="248"/>
      <c r="B409" s="248"/>
      <c r="C409" s="251"/>
      <c r="D409" s="251"/>
      <c r="E409" s="243"/>
      <c r="F409" s="252"/>
      <c r="G409" s="252"/>
      <c r="H409" s="252"/>
      <c r="I409" s="252"/>
      <c r="J409" s="243"/>
      <c r="K409" s="290"/>
    </row>
    <row r="410" spans="1:11" s="235" customFormat="1" ht="23.45" customHeight="1">
      <c r="A410" s="248"/>
      <c r="B410" s="248"/>
      <c r="C410" s="251"/>
      <c r="D410" s="251"/>
      <c r="E410" s="243"/>
      <c r="F410" s="252"/>
      <c r="G410" s="252"/>
      <c r="H410" s="252"/>
      <c r="I410" s="252"/>
      <c r="J410" s="243"/>
      <c r="K410" s="290"/>
    </row>
    <row r="411" spans="1:11" s="235" customFormat="1" ht="23.45" customHeight="1">
      <c r="A411" s="248"/>
      <c r="B411" s="248"/>
      <c r="C411" s="251"/>
      <c r="D411" s="251"/>
      <c r="E411" s="243"/>
      <c r="F411" s="252"/>
      <c r="G411" s="252"/>
      <c r="H411" s="252"/>
      <c r="I411" s="252"/>
      <c r="J411" s="243"/>
      <c r="K411" s="290"/>
    </row>
    <row r="412" spans="1:11" s="235" customFormat="1" ht="23.45" customHeight="1">
      <c r="A412" s="248"/>
      <c r="B412" s="248"/>
      <c r="C412" s="251"/>
      <c r="D412" s="251"/>
      <c r="E412" s="243"/>
      <c r="F412" s="252"/>
      <c r="G412" s="252"/>
      <c r="H412" s="252"/>
      <c r="I412" s="252"/>
      <c r="J412" s="243"/>
      <c r="K412" s="290"/>
    </row>
    <row r="413" spans="1:11" s="235" customFormat="1" ht="23.45" customHeight="1">
      <c r="A413" s="248"/>
      <c r="B413" s="248"/>
      <c r="C413" s="251"/>
      <c r="D413" s="251"/>
      <c r="E413" s="243"/>
      <c r="F413" s="252"/>
      <c r="G413" s="252"/>
      <c r="H413" s="252"/>
      <c r="I413" s="252"/>
      <c r="J413" s="243"/>
      <c r="K413" s="290"/>
    </row>
    <row r="414" spans="1:11" s="235" customFormat="1" ht="23.45" customHeight="1">
      <c r="A414" s="248"/>
      <c r="B414" s="248"/>
      <c r="C414" s="251"/>
      <c r="D414" s="251"/>
      <c r="E414" s="243"/>
      <c r="F414" s="252"/>
      <c r="G414" s="252"/>
      <c r="H414" s="252"/>
      <c r="I414" s="252"/>
      <c r="J414" s="243"/>
      <c r="K414" s="290"/>
    </row>
    <row r="415" spans="1:11" s="235" customFormat="1" ht="23.45" customHeight="1">
      <c r="A415" s="248"/>
      <c r="B415" s="248"/>
      <c r="C415" s="251"/>
      <c r="D415" s="251"/>
      <c r="E415" s="243"/>
      <c r="F415" s="252"/>
      <c r="G415" s="252"/>
      <c r="H415" s="252"/>
      <c r="I415" s="252"/>
      <c r="J415" s="243"/>
      <c r="K415" s="290"/>
    </row>
    <row r="416" spans="1:11" s="235" customFormat="1" ht="23.45" customHeight="1">
      <c r="A416" s="248"/>
      <c r="B416" s="248"/>
      <c r="C416" s="251"/>
      <c r="D416" s="251"/>
      <c r="E416" s="243"/>
      <c r="F416" s="252"/>
      <c r="G416" s="252"/>
      <c r="H416" s="252"/>
      <c r="I416" s="252"/>
      <c r="J416" s="243"/>
      <c r="K416" s="290"/>
    </row>
    <row r="417" spans="1:11" s="235" customFormat="1" ht="23.45" customHeight="1">
      <c r="A417" s="248"/>
      <c r="B417" s="248"/>
      <c r="C417" s="251"/>
      <c r="D417" s="251"/>
      <c r="E417" s="243"/>
      <c r="F417" s="252"/>
      <c r="G417" s="252"/>
      <c r="H417" s="252"/>
      <c r="I417" s="252"/>
      <c r="J417" s="243"/>
      <c r="K417" s="290"/>
    </row>
    <row r="418" spans="1:11" s="235" customFormat="1" ht="23.45" customHeight="1">
      <c r="A418" s="248"/>
      <c r="B418" s="248"/>
      <c r="C418" s="251"/>
      <c r="D418" s="251"/>
      <c r="E418" s="243"/>
      <c r="F418" s="252"/>
      <c r="G418" s="252"/>
      <c r="H418" s="252"/>
      <c r="I418" s="252"/>
      <c r="J418" s="243"/>
      <c r="K418" s="290"/>
    </row>
    <row r="419" spans="1:11" s="235" customFormat="1" ht="23.45" customHeight="1">
      <c r="A419" s="248"/>
      <c r="B419" s="248"/>
      <c r="C419" s="251"/>
      <c r="D419" s="251"/>
      <c r="E419" s="243"/>
      <c r="F419" s="252"/>
      <c r="G419" s="252"/>
      <c r="H419" s="252"/>
      <c r="I419" s="252"/>
      <c r="J419" s="243"/>
      <c r="K419" s="290"/>
    </row>
    <row r="420" spans="1:11" s="235" customFormat="1" ht="23.45" customHeight="1">
      <c r="A420" s="248"/>
      <c r="B420" s="248"/>
      <c r="C420" s="251"/>
      <c r="D420" s="251"/>
      <c r="E420" s="243"/>
      <c r="F420" s="252"/>
      <c r="G420" s="252"/>
      <c r="H420" s="252"/>
      <c r="I420" s="252"/>
      <c r="J420" s="243"/>
      <c r="K420" s="290"/>
    </row>
    <row r="421" spans="1:11" s="235" customFormat="1" ht="23.45" customHeight="1">
      <c r="A421" s="248"/>
      <c r="B421" s="248"/>
      <c r="C421" s="251"/>
      <c r="D421" s="251"/>
      <c r="E421" s="243"/>
      <c r="F421" s="252"/>
      <c r="G421" s="252"/>
      <c r="H421" s="252"/>
      <c r="I421" s="252"/>
      <c r="J421" s="243"/>
      <c r="K421" s="290"/>
    </row>
    <row r="422" spans="1:11" s="235" customFormat="1" ht="23.45" customHeight="1">
      <c r="A422" s="248"/>
      <c r="B422" s="248"/>
      <c r="C422" s="251"/>
      <c r="D422" s="251"/>
      <c r="E422" s="243"/>
      <c r="F422" s="252"/>
      <c r="G422" s="252"/>
      <c r="H422" s="252"/>
      <c r="I422" s="252"/>
      <c r="J422" s="243"/>
      <c r="K422" s="290"/>
    </row>
    <row r="423" spans="1:11" s="235" customFormat="1" ht="23.45" customHeight="1">
      <c r="A423" s="248"/>
      <c r="B423" s="248"/>
      <c r="C423" s="251"/>
      <c r="D423" s="251"/>
      <c r="E423" s="243"/>
      <c r="F423" s="252"/>
      <c r="G423" s="252"/>
      <c r="H423" s="252"/>
      <c r="I423" s="252"/>
      <c r="J423" s="243"/>
      <c r="K423" s="290"/>
    </row>
    <row r="424" spans="1:11" s="235" customFormat="1" ht="23.45" customHeight="1">
      <c r="A424" s="248"/>
      <c r="B424" s="248"/>
      <c r="C424" s="251"/>
      <c r="D424" s="251"/>
      <c r="E424" s="243"/>
      <c r="F424" s="252"/>
      <c r="G424" s="252"/>
      <c r="H424" s="252"/>
      <c r="I424" s="252"/>
      <c r="J424" s="243"/>
      <c r="K424" s="290"/>
    </row>
    <row r="425" spans="1:11" s="235" customFormat="1" ht="23.45" customHeight="1">
      <c r="A425" s="248"/>
      <c r="B425" s="248"/>
      <c r="C425" s="251"/>
      <c r="D425" s="251"/>
      <c r="E425" s="243"/>
      <c r="F425" s="252"/>
      <c r="G425" s="252"/>
      <c r="H425" s="252"/>
      <c r="I425" s="252"/>
      <c r="J425" s="243"/>
      <c r="K425" s="290"/>
    </row>
    <row r="426" spans="1:11" s="235" customFormat="1" ht="23.45" customHeight="1">
      <c r="A426" s="248"/>
      <c r="B426" s="248"/>
      <c r="C426" s="251"/>
      <c r="D426" s="251"/>
      <c r="E426" s="243"/>
      <c r="F426" s="252"/>
      <c r="G426" s="252"/>
      <c r="H426" s="252"/>
      <c r="I426" s="252"/>
      <c r="J426" s="243"/>
      <c r="K426" s="290"/>
    </row>
    <row r="427" spans="1:11" s="235" customFormat="1" ht="23.45" customHeight="1">
      <c r="A427" s="248"/>
      <c r="B427" s="248"/>
      <c r="C427" s="251"/>
      <c r="D427" s="251"/>
      <c r="E427" s="243"/>
      <c r="F427" s="252"/>
      <c r="G427" s="252"/>
      <c r="H427" s="252"/>
      <c r="I427" s="252"/>
      <c r="J427" s="243"/>
      <c r="K427" s="290"/>
    </row>
    <row r="428" spans="1:11" s="235" customFormat="1" ht="23.45" customHeight="1">
      <c r="A428" s="248"/>
      <c r="B428" s="248"/>
      <c r="C428" s="251"/>
      <c r="D428" s="251"/>
      <c r="E428" s="243"/>
      <c r="F428" s="252"/>
      <c r="G428" s="252"/>
      <c r="H428" s="252"/>
      <c r="I428" s="252"/>
      <c r="J428" s="243"/>
      <c r="K428" s="290"/>
    </row>
    <row r="429" spans="1:11" s="235" customFormat="1" ht="23.45" customHeight="1">
      <c r="A429" s="248"/>
      <c r="B429" s="248"/>
      <c r="C429" s="251"/>
      <c r="D429" s="251"/>
      <c r="E429" s="243"/>
      <c r="F429" s="252"/>
      <c r="G429" s="252"/>
      <c r="H429" s="252"/>
      <c r="I429" s="252"/>
      <c r="J429" s="243"/>
      <c r="K429" s="290"/>
    </row>
    <row r="430" spans="1:11" s="235" customFormat="1" ht="23.45" customHeight="1">
      <c r="A430" s="248"/>
      <c r="B430" s="248"/>
      <c r="C430" s="251"/>
      <c r="D430" s="251"/>
      <c r="E430" s="243"/>
      <c r="F430" s="252"/>
      <c r="G430" s="252"/>
      <c r="H430" s="252"/>
      <c r="I430" s="252"/>
      <c r="J430" s="243"/>
      <c r="K430" s="290"/>
    </row>
    <row r="431" spans="1:11" s="235" customFormat="1" ht="23.45" customHeight="1">
      <c r="A431" s="248"/>
      <c r="B431" s="248"/>
      <c r="C431" s="251"/>
      <c r="D431" s="251"/>
      <c r="E431" s="243"/>
      <c r="F431" s="252"/>
      <c r="G431" s="252"/>
      <c r="H431" s="252"/>
      <c r="I431" s="252"/>
      <c r="J431" s="243"/>
      <c r="K431" s="290"/>
    </row>
    <row r="432" spans="1:11" s="235" customFormat="1" ht="23.45" customHeight="1">
      <c r="A432" s="248"/>
      <c r="B432" s="248"/>
      <c r="C432" s="251"/>
      <c r="D432" s="251"/>
      <c r="E432" s="243"/>
      <c r="F432" s="252"/>
      <c r="G432" s="252"/>
      <c r="H432" s="252"/>
      <c r="I432" s="252"/>
      <c r="J432" s="243"/>
      <c r="K432" s="290"/>
    </row>
    <row r="433" spans="1:11" s="235" customFormat="1" ht="23.45" customHeight="1">
      <c r="A433" s="248"/>
      <c r="B433" s="248"/>
      <c r="C433" s="251"/>
      <c r="D433" s="251"/>
      <c r="E433" s="243"/>
      <c r="F433" s="252"/>
      <c r="G433" s="252"/>
      <c r="H433" s="252"/>
      <c r="I433" s="252"/>
      <c r="J433" s="243"/>
      <c r="K433" s="290"/>
    </row>
    <row r="434" spans="1:11" s="235" customFormat="1" ht="23.45" customHeight="1">
      <c r="A434" s="248"/>
      <c r="B434" s="248"/>
      <c r="C434" s="251"/>
      <c r="D434" s="251"/>
      <c r="E434" s="243"/>
      <c r="F434" s="252"/>
      <c r="G434" s="252"/>
      <c r="H434" s="252"/>
      <c r="I434" s="252"/>
      <c r="J434" s="243"/>
      <c r="K434" s="290"/>
    </row>
    <row r="435" spans="1:11" s="235" customFormat="1" ht="23.45" customHeight="1">
      <c r="A435" s="248"/>
      <c r="B435" s="248"/>
      <c r="C435" s="251"/>
      <c r="D435" s="251"/>
      <c r="E435" s="243"/>
      <c r="F435" s="252"/>
      <c r="G435" s="252"/>
      <c r="H435" s="252"/>
      <c r="I435" s="252"/>
      <c r="J435" s="243"/>
      <c r="K435" s="290"/>
    </row>
    <row r="436" spans="1:11" s="235" customFormat="1" ht="23.45" customHeight="1">
      <c r="A436" s="248"/>
      <c r="B436" s="248"/>
      <c r="C436" s="251"/>
      <c r="D436" s="251"/>
      <c r="E436" s="243"/>
      <c r="F436" s="252"/>
      <c r="G436" s="252"/>
      <c r="H436" s="252"/>
      <c r="I436" s="252"/>
      <c r="J436" s="243"/>
      <c r="K436" s="290"/>
    </row>
    <row r="437" spans="1:11" s="235" customFormat="1" ht="23.45" customHeight="1">
      <c r="A437" s="248"/>
      <c r="B437" s="248"/>
      <c r="C437" s="251"/>
      <c r="D437" s="251"/>
      <c r="E437" s="243"/>
      <c r="F437" s="252"/>
      <c r="G437" s="252"/>
      <c r="H437" s="252"/>
      <c r="I437" s="252"/>
      <c r="J437" s="243"/>
      <c r="K437" s="290"/>
    </row>
    <row r="438" spans="1:11" s="235" customFormat="1" ht="23.45" customHeight="1">
      <c r="A438" s="248"/>
      <c r="B438" s="248"/>
      <c r="C438" s="251"/>
      <c r="D438" s="251"/>
      <c r="E438" s="243"/>
      <c r="F438" s="252"/>
      <c r="G438" s="252"/>
      <c r="H438" s="252"/>
      <c r="I438" s="252"/>
      <c r="J438" s="243"/>
      <c r="K438" s="290"/>
    </row>
    <row r="439" spans="1:11" s="235" customFormat="1" ht="23.45" customHeight="1">
      <c r="A439" s="248"/>
      <c r="B439" s="248"/>
      <c r="C439" s="251"/>
      <c r="D439" s="251"/>
      <c r="E439" s="243"/>
      <c r="F439" s="252"/>
      <c r="G439" s="252"/>
      <c r="H439" s="252"/>
      <c r="I439" s="252"/>
      <c r="J439" s="243"/>
      <c r="K439" s="290"/>
    </row>
    <row r="440" spans="1:11" s="235" customFormat="1" ht="23.45" customHeight="1">
      <c r="A440" s="248"/>
      <c r="B440" s="248"/>
      <c r="C440" s="251"/>
      <c r="D440" s="251"/>
      <c r="E440" s="243"/>
      <c r="F440" s="252"/>
      <c r="G440" s="252"/>
      <c r="H440" s="252"/>
      <c r="I440" s="252"/>
      <c r="J440" s="243"/>
      <c r="K440" s="290"/>
    </row>
    <row r="441" spans="1:11" s="235" customFormat="1" ht="23.45" customHeight="1">
      <c r="A441" s="248"/>
      <c r="B441" s="248"/>
      <c r="C441" s="251"/>
      <c r="D441" s="251"/>
      <c r="E441" s="243"/>
      <c r="F441" s="252"/>
      <c r="G441" s="252"/>
      <c r="H441" s="252"/>
      <c r="I441" s="252"/>
      <c r="J441" s="243"/>
      <c r="K441" s="290"/>
    </row>
    <row r="442" spans="1:11" s="235" customFormat="1" ht="23.45" customHeight="1">
      <c r="A442" s="248"/>
      <c r="B442" s="248"/>
      <c r="C442" s="251"/>
      <c r="D442" s="251"/>
      <c r="E442" s="243"/>
      <c r="F442" s="252"/>
      <c r="G442" s="252"/>
      <c r="H442" s="252"/>
      <c r="I442" s="252"/>
      <c r="J442" s="243"/>
      <c r="K442" s="290"/>
    </row>
    <row r="443" spans="1:11" s="235" customFormat="1" ht="23.45" customHeight="1">
      <c r="A443" s="248"/>
      <c r="B443" s="248"/>
      <c r="C443" s="251"/>
      <c r="D443" s="251"/>
      <c r="E443" s="243"/>
      <c r="F443" s="252"/>
      <c r="G443" s="252"/>
      <c r="H443" s="252"/>
      <c r="I443" s="252"/>
      <c r="J443" s="243"/>
      <c r="K443" s="290"/>
    </row>
    <row r="444" spans="1:11" s="235" customFormat="1" ht="23.45" customHeight="1">
      <c r="A444" s="248"/>
      <c r="B444" s="248"/>
      <c r="C444" s="251"/>
      <c r="D444" s="251"/>
      <c r="E444" s="243"/>
      <c r="F444" s="252"/>
      <c r="G444" s="252"/>
      <c r="H444" s="252"/>
      <c r="I444" s="252"/>
      <c r="J444" s="243"/>
      <c r="K444" s="290"/>
    </row>
    <row r="445" spans="1:11" s="235" customFormat="1" ht="23.45" customHeight="1">
      <c r="A445" s="248"/>
      <c r="B445" s="248"/>
      <c r="C445" s="251"/>
      <c r="D445" s="251"/>
      <c r="E445" s="243"/>
      <c r="F445" s="252"/>
      <c r="G445" s="252"/>
      <c r="H445" s="252"/>
      <c r="I445" s="252"/>
      <c r="J445" s="243"/>
      <c r="K445" s="290"/>
    </row>
    <row r="446" spans="1:11" s="235" customFormat="1" ht="23.45" customHeight="1">
      <c r="A446" s="248"/>
      <c r="B446" s="248"/>
      <c r="C446" s="251"/>
      <c r="D446" s="251"/>
      <c r="E446" s="243"/>
      <c r="F446" s="252"/>
      <c r="G446" s="252"/>
      <c r="H446" s="252"/>
      <c r="I446" s="252"/>
      <c r="J446" s="243"/>
      <c r="K446" s="290"/>
    </row>
    <row r="447" spans="1:11" s="235" customFormat="1" ht="23.45" customHeight="1">
      <c r="A447" s="248"/>
      <c r="B447" s="248"/>
      <c r="C447" s="251"/>
      <c r="D447" s="251"/>
      <c r="E447" s="243"/>
      <c r="F447" s="252"/>
      <c r="G447" s="252"/>
      <c r="H447" s="252"/>
      <c r="I447" s="252"/>
      <c r="J447" s="243"/>
      <c r="K447" s="290"/>
    </row>
    <row r="448" spans="1:11" s="235" customFormat="1" ht="23.45" customHeight="1">
      <c r="A448" s="248"/>
      <c r="B448" s="248"/>
      <c r="C448" s="251"/>
      <c r="D448" s="251"/>
      <c r="E448" s="243"/>
      <c r="F448" s="252"/>
      <c r="G448" s="252"/>
      <c r="H448" s="252"/>
      <c r="I448" s="252"/>
      <c r="J448" s="243"/>
      <c r="K448" s="290"/>
    </row>
    <row r="449" spans="1:11" s="235" customFormat="1" ht="23.45" customHeight="1">
      <c r="A449" s="248"/>
      <c r="B449" s="248"/>
      <c r="C449" s="251"/>
      <c r="D449" s="251"/>
      <c r="E449" s="243"/>
      <c r="F449" s="252"/>
      <c r="G449" s="252"/>
      <c r="H449" s="252"/>
      <c r="I449" s="252"/>
      <c r="J449" s="243"/>
      <c r="K449" s="290"/>
    </row>
    <row r="450" spans="1:11" s="235" customFormat="1" ht="23.45" customHeight="1">
      <c r="A450" s="248"/>
      <c r="B450" s="248"/>
      <c r="C450" s="251"/>
      <c r="D450" s="251"/>
      <c r="E450" s="243"/>
      <c r="F450" s="252"/>
      <c r="G450" s="252"/>
      <c r="H450" s="252"/>
      <c r="I450" s="252"/>
      <c r="J450" s="243"/>
      <c r="K450" s="290"/>
    </row>
    <row r="451" spans="1:11" s="235" customFormat="1" ht="23.45" customHeight="1">
      <c r="A451" s="248"/>
      <c r="B451" s="248"/>
      <c r="C451" s="251"/>
      <c r="D451" s="251"/>
      <c r="E451" s="243"/>
      <c r="F451" s="252"/>
      <c r="G451" s="252"/>
      <c r="H451" s="252"/>
      <c r="I451" s="252"/>
      <c r="J451" s="243"/>
      <c r="K451" s="290"/>
    </row>
    <row r="452" spans="1:11" s="235" customFormat="1" ht="23.45" customHeight="1">
      <c r="A452" s="248"/>
      <c r="B452" s="248"/>
      <c r="C452" s="251"/>
      <c r="D452" s="251"/>
      <c r="E452" s="243"/>
      <c r="F452" s="252"/>
      <c r="G452" s="252"/>
      <c r="H452" s="252"/>
      <c r="I452" s="252"/>
      <c r="J452" s="243"/>
      <c r="K452" s="290"/>
    </row>
    <row r="453" spans="1:11" s="235" customFormat="1" ht="23.45" customHeight="1">
      <c r="A453" s="248"/>
      <c r="B453" s="248"/>
      <c r="C453" s="251"/>
      <c r="D453" s="251"/>
      <c r="E453" s="243"/>
      <c r="F453" s="252"/>
      <c r="G453" s="252"/>
      <c r="H453" s="252"/>
      <c r="I453" s="252"/>
      <c r="J453" s="243"/>
      <c r="K453" s="290"/>
    </row>
    <row r="454" spans="1:11" s="235" customFormat="1" ht="23.45" customHeight="1">
      <c r="A454" s="248"/>
      <c r="B454" s="248"/>
      <c r="C454" s="251"/>
      <c r="D454" s="251"/>
      <c r="E454" s="243"/>
      <c r="F454" s="252"/>
      <c r="G454" s="252"/>
      <c r="H454" s="252"/>
      <c r="I454" s="252"/>
      <c r="J454" s="243"/>
      <c r="K454" s="290"/>
    </row>
    <row r="455" spans="1:11" s="235" customFormat="1" ht="23.45" customHeight="1">
      <c r="A455" s="248"/>
      <c r="B455" s="248"/>
      <c r="C455" s="251"/>
      <c r="D455" s="251"/>
      <c r="E455" s="243"/>
      <c r="F455" s="252"/>
      <c r="G455" s="252"/>
      <c r="H455" s="252"/>
      <c r="I455" s="252"/>
      <c r="J455" s="243"/>
      <c r="K455" s="290"/>
    </row>
    <row r="456" spans="1:11" s="235" customFormat="1" ht="23.45" customHeight="1">
      <c r="A456" s="248"/>
      <c r="B456" s="248"/>
      <c r="C456" s="251"/>
      <c r="D456" s="251"/>
      <c r="E456" s="243"/>
      <c r="F456" s="252"/>
      <c r="G456" s="252"/>
      <c r="H456" s="252"/>
      <c r="I456" s="252"/>
      <c r="J456" s="243"/>
      <c r="K456" s="290"/>
    </row>
    <row r="457" spans="1:11" s="235" customFormat="1" ht="23.45" customHeight="1">
      <c r="A457" s="248"/>
      <c r="B457" s="248"/>
      <c r="C457" s="251"/>
      <c r="D457" s="251"/>
      <c r="E457" s="243"/>
      <c r="F457" s="252"/>
      <c r="G457" s="252"/>
      <c r="H457" s="252"/>
      <c r="I457" s="252"/>
      <c r="J457" s="243"/>
      <c r="K457" s="290"/>
    </row>
    <row r="458" spans="1:11" s="235" customFormat="1" ht="23.45" customHeight="1">
      <c r="A458" s="248"/>
      <c r="B458" s="248"/>
      <c r="C458" s="251"/>
      <c r="D458" s="251"/>
      <c r="E458" s="243"/>
      <c r="F458" s="252"/>
      <c r="G458" s="252"/>
      <c r="H458" s="252"/>
      <c r="I458" s="252"/>
      <c r="J458" s="243"/>
      <c r="K458" s="290"/>
    </row>
    <row r="459" spans="1:11" s="235" customFormat="1" ht="23.45" customHeight="1">
      <c r="A459" s="248"/>
      <c r="B459" s="248"/>
      <c r="C459" s="251"/>
      <c r="D459" s="251"/>
      <c r="E459" s="243"/>
      <c r="F459" s="252"/>
      <c r="G459" s="252"/>
      <c r="H459" s="252"/>
      <c r="I459" s="252"/>
      <c r="J459" s="243"/>
      <c r="K459" s="290"/>
    </row>
    <row r="460" spans="1:11" s="235" customFormat="1" ht="23.45" customHeight="1">
      <c r="A460" s="248"/>
      <c r="B460" s="248"/>
      <c r="C460" s="251"/>
      <c r="D460" s="251"/>
      <c r="E460" s="243"/>
      <c r="F460" s="252"/>
      <c r="G460" s="252"/>
      <c r="H460" s="252"/>
      <c r="I460" s="252"/>
      <c r="J460" s="243"/>
      <c r="K460" s="290"/>
    </row>
    <row r="461" spans="1:11" s="235" customFormat="1" ht="23.45" customHeight="1">
      <c r="A461" s="248"/>
      <c r="B461" s="248"/>
      <c r="C461" s="251"/>
      <c r="D461" s="251"/>
      <c r="E461" s="243"/>
      <c r="F461" s="252"/>
      <c r="G461" s="252"/>
      <c r="H461" s="252"/>
      <c r="I461" s="252"/>
      <c r="J461" s="243"/>
      <c r="K461" s="290"/>
    </row>
    <row r="462" spans="1:11" s="235" customFormat="1" ht="23.45" customHeight="1">
      <c r="A462" s="248"/>
      <c r="B462" s="248"/>
      <c r="C462" s="251"/>
      <c r="D462" s="251"/>
      <c r="E462" s="243"/>
      <c r="F462" s="252"/>
      <c r="G462" s="252"/>
      <c r="H462" s="252"/>
      <c r="I462" s="252"/>
      <c r="J462" s="243"/>
      <c r="K462" s="290"/>
    </row>
    <row r="463" spans="1:11" s="235" customFormat="1" ht="23.45" customHeight="1">
      <c r="A463" s="248"/>
      <c r="B463" s="248"/>
      <c r="C463" s="251"/>
      <c r="D463" s="251"/>
      <c r="E463" s="243"/>
      <c r="F463" s="252"/>
      <c r="G463" s="252"/>
      <c r="H463" s="252"/>
      <c r="I463" s="252"/>
      <c r="J463" s="243"/>
      <c r="K463" s="290"/>
    </row>
    <row r="464" spans="1:11" s="235" customFormat="1" ht="23.45" customHeight="1">
      <c r="A464" s="248"/>
      <c r="B464" s="248"/>
      <c r="C464" s="251"/>
      <c r="D464" s="251"/>
      <c r="E464" s="243"/>
      <c r="F464" s="252"/>
      <c r="G464" s="252"/>
      <c r="H464" s="252"/>
      <c r="I464" s="252"/>
      <c r="J464" s="243"/>
      <c r="K464" s="290"/>
    </row>
    <row r="465" spans="1:11" s="235" customFormat="1" ht="23.45" customHeight="1">
      <c r="A465" s="248"/>
      <c r="B465" s="248"/>
      <c r="C465" s="251"/>
      <c r="D465" s="251"/>
      <c r="E465" s="243"/>
      <c r="F465" s="252"/>
      <c r="G465" s="252"/>
      <c r="H465" s="252"/>
      <c r="I465" s="252"/>
      <c r="J465" s="243"/>
      <c r="K465" s="290"/>
    </row>
    <row r="466" spans="1:11" s="235" customFormat="1" ht="23.45" customHeight="1">
      <c r="A466" s="248"/>
      <c r="B466" s="248"/>
      <c r="C466" s="251"/>
      <c r="D466" s="251"/>
      <c r="E466" s="243"/>
      <c r="F466" s="252"/>
      <c r="G466" s="252"/>
      <c r="H466" s="252"/>
      <c r="I466" s="252"/>
      <c r="J466" s="243"/>
      <c r="K466" s="290"/>
    </row>
    <row r="467" spans="1:11" s="235" customFormat="1" ht="23.45" customHeight="1">
      <c r="A467" s="248"/>
      <c r="B467" s="248"/>
      <c r="C467" s="251"/>
      <c r="D467" s="251"/>
      <c r="E467" s="243"/>
      <c r="F467" s="252"/>
      <c r="G467" s="252"/>
      <c r="H467" s="252"/>
      <c r="I467" s="252"/>
      <c r="J467" s="243"/>
      <c r="K467" s="290"/>
    </row>
    <row r="468" spans="1:11" s="235" customFormat="1" ht="23.45" customHeight="1">
      <c r="A468" s="248"/>
      <c r="B468" s="248"/>
      <c r="C468" s="251"/>
      <c r="D468" s="251"/>
      <c r="E468" s="243"/>
      <c r="F468" s="252"/>
      <c r="G468" s="252"/>
      <c r="H468" s="252"/>
      <c r="I468" s="252"/>
      <c r="J468" s="243"/>
      <c r="K468" s="290"/>
    </row>
    <row r="469" spans="1:11" s="235" customFormat="1" ht="23.45" customHeight="1">
      <c r="A469" s="248"/>
      <c r="B469" s="248"/>
      <c r="C469" s="251"/>
      <c r="D469" s="251"/>
      <c r="E469" s="243"/>
      <c r="F469" s="252"/>
      <c r="G469" s="252"/>
      <c r="H469" s="252"/>
      <c r="I469" s="252"/>
      <c r="J469" s="243"/>
      <c r="K469" s="290"/>
    </row>
    <row r="470" spans="1:11" s="235" customFormat="1" ht="23.45" customHeight="1">
      <c r="A470" s="248"/>
      <c r="B470" s="248"/>
      <c r="C470" s="251"/>
      <c r="D470" s="251"/>
      <c r="E470" s="243"/>
      <c r="F470" s="252"/>
      <c r="G470" s="252"/>
      <c r="H470" s="252"/>
      <c r="I470" s="252"/>
      <c r="J470" s="243"/>
      <c r="K470" s="290"/>
    </row>
    <row r="471" spans="1:11" s="235" customFormat="1" ht="23.45" customHeight="1">
      <c r="A471" s="248"/>
      <c r="B471" s="248"/>
      <c r="C471" s="251"/>
      <c r="D471" s="251"/>
      <c r="E471" s="243"/>
      <c r="F471" s="252"/>
      <c r="G471" s="252"/>
      <c r="H471" s="252"/>
      <c r="I471" s="252"/>
      <c r="J471" s="243"/>
      <c r="K471" s="290"/>
    </row>
    <row r="472" spans="1:11" s="235" customFormat="1" ht="23.45" customHeight="1">
      <c r="A472" s="248"/>
      <c r="B472" s="248"/>
      <c r="C472" s="251"/>
      <c r="D472" s="251"/>
      <c r="E472" s="243"/>
      <c r="F472" s="252"/>
      <c r="G472" s="252"/>
      <c r="H472" s="252"/>
      <c r="I472" s="252"/>
      <c r="J472" s="243"/>
      <c r="K472" s="290"/>
    </row>
    <row r="473" spans="1:11" s="235" customFormat="1" ht="23.45" customHeight="1">
      <c r="A473" s="248"/>
      <c r="B473" s="248"/>
      <c r="C473" s="251"/>
      <c r="D473" s="251"/>
      <c r="E473" s="243"/>
      <c r="F473" s="252"/>
      <c r="G473" s="252"/>
      <c r="H473" s="252"/>
      <c r="I473" s="252"/>
      <c r="J473" s="243"/>
      <c r="K473" s="290"/>
    </row>
    <row r="474" spans="1:11" s="235" customFormat="1" ht="23.45" customHeight="1">
      <c r="A474" s="248"/>
      <c r="B474" s="248"/>
      <c r="C474" s="251"/>
      <c r="D474" s="251"/>
      <c r="E474" s="243"/>
      <c r="F474" s="252"/>
      <c r="G474" s="252"/>
      <c r="H474" s="252"/>
      <c r="I474" s="252"/>
      <c r="J474" s="243"/>
      <c r="K474" s="290"/>
    </row>
    <row r="475" spans="1:11" s="235" customFormat="1" ht="23.45" customHeight="1">
      <c r="A475" s="248"/>
      <c r="B475" s="248"/>
      <c r="C475" s="251"/>
      <c r="D475" s="251"/>
      <c r="E475" s="243"/>
      <c r="F475" s="252"/>
      <c r="G475" s="252"/>
      <c r="H475" s="252"/>
      <c r="I475" s="252"/>
      <c r="J475" s="243"/>
      <c r="K475" s="290"/>
    </row>
    <row r="476" spans="1:11" s="235" customFormat="1" ht="23.45" customHeight="1">
      <c r="A476" s="248"/>
      <c r="B476" s="248"/>
      <c r="C476" s="251"/>
      <c r="D476" s="251"/>
      <c r="E476" s="243"/>
      <c r="F476" s="252"/>
      <c r="G476" s="252"/>
      <c r="H476" s="252"/>
      <c r="I476" s="252"/>
      <c r="J476" s="243"/>
      <c r="K476" s="290"/>
    </row>
    <row r="477" spans="1:11" s="235" customFormat="1" ht="23.45" customHeight="1">
      <c r="A477" s="248"/>
      <c r="B477" s="248"/>
      <c r="C477" s="251"/>
      <c r="D477" s="251"/>
      <c r="E477" s="243"/>
      <c r="F477" s="252"/>
      <c r="G477" s="252"/>
      <c r="H477" s="252"/>
      <c r="I477" s="252"/>
      <c r="J477" s="243"/>
      <c r="K477" s="290"/>
    </row>
    <row r="478" spans="1:11" s="235" customFormat="1" ht="23.45" customHeight="1">
      <c r="A478" s="248"/>
      <c r="B478" s="248"/>
      <c r="C478" s="251"/>
      <c r="D478" s="251"/>
      <c r="E478" s="243"/>
      <c r="F478" s="252"/>
      <c r="G478" s="252"/>
      <c r="H478" s="252"/>
      <c r="I478" s="252"/>
      <c r="J478" s="243"/>
      <c r="K478" s="290"/>
    </row>
    <row r="479" spans="1:11" s="235" customFormat="1" ht="23.45" customHeight="1">
      <c r="A479" s="248"/>
      <c r="B479" s="248"/>
      <c r="C479" s="251"/>
      <c r="D479" s="251"/>
      <c r="E479" s="243"/>
      <c r="F479" s="252"/>
      <c r="G479" s="252"/>
      <c r="H479" s="252"/>
      <c r="I479" s="252"/>
      <c r="J479" s="243"/>
      <c r="K479" s="290"/>
    </row>
    <row r="480" spans="1:11" s="235" customFormat="1" ht="23.45" customHeight="1">
      <c r="A480" s="248"/>
      <c r="B480" s="248"/>
      <c r="C480" s="251"/>
      <c r="D480" s="251"/>
      <c r="E480" s="243"/>
      <c r="F480" s="252"/>
      <c r="G480" s="252"/>
      <c r="H480" s="252"/>
      <c r="I480" s="252"/>
      <c r="J480" s="243"/>
      <c r="K480" s="290"/>
    </row>
    <row r="481" spans="1:11" s="235" customFormat="1" ht="23.45" customHeight="1">
      <c r="A481" s="248"/>
      <c r="B481" s="248"/>
      <c r="C481" s="251"/>
      <c r="D481" s="251"/>
      <c r="E481" s="243"/>
      <c r="F481" s="252"/>
      <c r="G481" s="252"/>
      <c r="H481" s="252"/>
      <c r="I481" s="252"/>
      <c r="J481" s="243"/>
      <c r="K481" s="290"/>
    </row>
    <row r="482" spans="1:11" s="235" customFormat="1" ht="23.45" customHeight="1">
      <c r="A482" s="248"/>
      <c r="B482" s="248"/>
      <c r="C482" s="251"/>
      <c r="D482" s="251"/>
      <c r="E482" s="243"/>
      <c r="F482" s="252"/>
      <c r="G482" s="252"/>
      <c r="H482" s="252"/>
      <c r="I482" s="252"/>
      <c r="J482" s="243"/>
      <c r="K482" s="290"/>
    </row>
    <row r="483" spans="1:11" s="235" customFormat="1" ht="23.45" customHeight="1">
      <c r="A483" s="248"/>
      <c r="B483" s="248"/>
      <c r="C483" s="251"/>
      <c r="D483" s="251"/>
      <c r="E483" s="243"/>
      <c r="F483" s="252"/>
      <c r="G483" s="252"/>
      <c r="H483" s="252"/>
      <c r="I483" s="252"/>
      <c r="J483" s="243"/>
      <c r="K483" s="290"/>
    </row>
    <row r="484" spans="1:11" s="235" customFormat="1" ht="23.45" customHeight="1">
      <c r="A484" s="248"/>
      <c r="B484" s="248"/>
      <c r="C484" s="251"/>
      <c r="D484" s="251"/>
      <c r="E484" s="243"/>
      <c r="F484" s="252"/>
      <c r="G484" s="252"/>
      <c r="H484" s="252"/>
      <c r="I484" s="252"/>
      <c r="J484" s="243"/>
      <c r="K484" s="290"/>
    </row>
    <row r="485" spans="1:11" s="235" customFormat="1" ht="23.45" customHeight="1">
      <c r="A485" s="248"/>
      <c r="B485" s="248"/>
      <c r="C485" s="251"/>
      <c r="D485" s="251"/>
      <c r="E485" s="243"/>
      <c r="F485" s="252"/>
      <c r="G485" s="252"/>
      <c r="H485" s="252"/>
      <c r="I485" s="252"/>
      <c r="J485" s="243"/>
      <c r="K485" s="290"/>
    </row>
    <row r="486" spans="1:11" s="235" customFormat="1" ht="23.45" customHeight="1">
      <c r="A486" s="248"/>
      <c r="B486" s="248"/>
      <c r="C486" s="251"/>
      <c r="D486" s="251"/>
      <c r="E486" s="243"/>
      <c r="F486" s="252"/>
      <c r="G486" s="252"/>
      <c r="H486" s="252"/>
      <c r="I486" s="252"/>
      <c r="J486" s="243"/>
      <c r="K486" s="290"/>
    </row>
    <row r="487" spans="1:11" s="235" customFormat="1" ht="23.45" customHeight="1">
      <c r="A487" s="248"/>
      <c r="B487" s="248"/>
      <c r="C487" s="251"/>
      <c r="D487" s="251"/>
      <c r="E487" s="243"/>
      <c r="F487" s="252"/>
      <c r="G487" s="252"/>
      <c r="H487" s="252"/>
      <c r="I487" s="252"/>
      <c r="J487" s="243"/>
      <c r="K487" s="290"/>
    </row>
    <row r="488" spans="1:11" s="235" customFormat="1" ht="23.45" customHeight="1">
      <c r="A488" s="248"/>
      <c r="B488" s="248"/>
      <c r="C488" s="251"/>
      <c r="D488" s="251"/>
      <c r="E488" s="243"/>
      <c r="F488" s="252"/>
      <c r="G488" s="252"/>
      <c r="H488" s="252"/>
      <c r="I488" s="252"/>
      <c r="J488" s="243"/>
      <c r="K488" s="290"/>
    </row>
    <row r="489" spans="1:11" s="235" customFormat="1" ht="23.45" customHeight="1">
      <c r="A489" s="248"/>
      <c r="B489" s="248"/>
      <c r="C489" s="251"/>
      <c r="D489" s="251"/>
      <c r="E489" s="243"/>
      <c r="F489" s="252"/>
      <c r="G489" s="252"/>
      <c r="H489" s="252"/>
      <c r="I489" s="252"/>
      <c r="J489" s="243"/>
      <c r="K489" s="290"/>
    </row>
    <row r="490" spans="1:11" s="235" customFormat="1" ht="23.45" customHeight="1">
      <c r="A490" s="248"/>
      <c r="B490" s="248"/>
      <c r="C490" s="251"/>
      <c r="D490" s="251"/>
      <c r="E490" s="243"/>
      <c r="F490" s="252"/>
      <c r="G490" s="252"/>
      <c r="H490" s="252"/>
      <c r="I490" s="252"/>
      <c r="J490" s="243"/>
      <c r="K490" s="290"/>
    </row>
    <row r="491" spans="1:11" s="235" customFormat="1" ht="23.45" customHeight="1">
      <c r="A491" s="248"/>
      <c r="B491" s="248"/>
      <c r="C491" s="251"/>
      <c r="D491" s="251"/>
      <c r="E491" s="243"/>
      <c r="F491" s="252"/>
      <c r="G491" s="252"/>
      <c r="H491" s="252"/>
      <c r="I491" s="252"/>
      <c r="J491" s="243"/>
      <c r="K491" s="290"/>
    </row>
    <row r="492" spans="1:11" s="235" customFormat="1" ht="23.45" customHeight="1">
      <c r="A492" s="248"/>
      <c r="B492" s="248"/>
      <c r="C492" s="251"/>
      <c r="D492" s="251"/>
      <c r="E492" s="243"/>
      <c r="F492" s="252"/>
      <c r="G492" s="252"/>
      <c r="H492" s="252"/>
      <c r="I492" s="252"/>
      <c r="J492" s="243"/>
      <c r="K492" s="290"/>
    </row>
    <row r="493" spans="1:11" s="235" customFormat="1" ht="23.45" customHeight="1">
      <c r="A493" s="248"/>
      <c r="B493" s="248"/>
      <c r="C493" s="251"/>
      <c r="D493" s="251"/>
      <c r="E493" s="243"/>
      <c r="F493" s="252"/>
      <c r="G493" s="252"/>
      <c r="H493" s="252"/>
      <c r="I493" s="252"/>
      <c r="J493" s="243"/>
      <c r="K493" s="290"/>
    </row>
    <row r="494" spans="1:11" s="235" customFormat="1" ht="23.45" customHeight="1">
      <c r="A494" s="248"/>
      <c r="B494" s="248"/>
      <c r="C494" s="251"/>
      <c r="D494" s="251"/>
      <c r="E494" s="243"/>
      <c r="F494" s="252"/>
      <c r="G494" s="252"/>
      <c r="H494" s="252"/>
      <c r="I494" s="252"/>
      <c r="J494" s="243"/>
      <c r="K494" s="290"/>
    </row>
    <row r="495" spans="1:11" s="235" customFormat="1" ht="23.45" customHeight="1">
      <c r="A495" s="248"/>
      <c r="B495" s="248"/>
      <c r="C495" s="251"/>
      <c r="D495" s="251"/>
      <c r="E495" s="243"/>
      <c r="F495" s="252"/>
      <c r="G495" s="252"/>
      <c r="H495" s="252"/>
      <c r="I495" s="252"/>
      <c r="J495" s="243"/>
      <c r="K495" s="290"/>
    </row>
    <row r="496" spans="1:11" s="235" customFormat="1" ht="23.45" customHeight="1">
      <c r="A496" s="248"/>
      <c r="B496" s="248"/>
      <c r="C496" s="251"/>
      <c r="D496" s="251"/>
      <c r="E496" s="243"/>
      <c r="F496" s="252"/>
      <c r="G496" s="252"/>
      <c r="H496" s="252"/>
      <c r="I496" s="252"/>
      <c r="J496" s="243"/>
      <c r="K496" s="290"/>
    </row>
    <row r="497" spans="1:11" s="235" customFormat="1" ht="23.45" customHeight="1">
      <c r="A497" s="248"/>
      <c r="B497" s="248"/>
      <c r="C497" s="251"/>
      <c r="D497" s="251"/>
      <c r="E497" s="243"/>
      <c r="F497" s="252"/>
      <c r="G497" s="252"/>
      <c r="H497" s="252"/>
      <c r="I497" s="252"/>
      <c r="J497" s="243"/>
      <c r="K497" s="290"/>
    </row>
    <row r="498" spans="1:11" s="235" customFormat="1" ht="23.45" customHeight="1">
      <c r="A498" s="248"/>
      <c r="B498" s="248"/>
      <c r="C498" s="251"/>
      <c r="D498" s="251"/>
      <c r="E498" s="243"/>
      <c r="F498" s="252"/>
      <c r="G498" s="252"/>
      <c r="H498" s="252"/>
      <c r="I498" s="252"/>
      <c r="J498" s="243"/>
      <c r="K498" s="290"/>
    </row>
    <row r="499" spans="1:11" s="235" customFormat="1" ht="23.45" customHeight="1">
      <c r="A499" s="248"/>
      <c r="B499" s="248"/>
      <c r="C499" s="251"/>
      <c r="D499" s="251"/>
      <c r="E499" s="243"/>
      <c r="F499" s="252"/>
      <c r="G499" s="252"/>
      <c r="H499" s="252"/>
      <c r="I499" s="252"/>
      <c r="J499" s="243"/>
      <c r="K499" s="290"/>
    </row>
    <row r="500" spans="1:11" s="235" customFormat="1" ht="23.45" customHeight="1">
      <c r="A500" s="248"/>
      <c r="B500" s="248"/>
      <c r="C500" s="251"/>
      <c r="D500" s="251"/>
      <c r="E500" s="243"/>
      <c r="F500" s="252"/>
      <c r="G500" s="252"/>
      <c r="H500" s="252"/>
      <c r="I500" s="252"/>
      <c r="J500" s="243"/>
      <c r="K500" s="290"/>
    </row>
    <row r="501" spans="1:11" s="235" customFormat="1" ht="23.45" customHeight="1">
      <c r="A501" s="248"/>
      <c r="B501" s="248"/>
      <c r="C501" s="251"/>
      <c r="D501" s="251"/>
      <c r="E501" s="243"/>
      <c r="F501" s="252"/>
      <c r="G501" s="252"/>
      <c r="H501" s="252"/>
      <c r="I501" s="252"/>
      <c r="J501" s="243"/>
      <c r="K501" s="290"/>
    </row>
    <row r="502" spans="1:11" s="235" customFormat="1" ht="23.45" customHeight="1">
      <c r="A502" s="248"/>
      <c r="B502" s="248"/>
      <c r="C502" s="251"/>
      <c r="D502" s="251"/>
      <c r="E502" s="243"/>
      <c r="F502" s="252"/>
      <c r="G502" s="252"/>
      <c r="H502" s="252"/>
      <c r="I502" s="252"/>
      <c r="J502" s="243"/>
      <c r="K502" s="290"/>
    </row>
    <row r="503" spans="1:11" s="235" customFormat="1" ht="23.45" customHeight="1">
      <c r="A503" s="248"/>
      <c r="B503" s="248"/>
      <c r="C503" s="251"/>
      <c r="D503" s="251"/>
      <c r="E503" s="243"/>
      <c r="F503" s="252"/>
      <c r="G503" s="252"/>
      <c r="H503" s="252"/>
      <c r="I503" s="252"/>
      <c r="J503" s="243"/>
      <c r="K503" s="290"/>
    </row>
    <row r="504" spans="1:11" s="235" customFormat="1" ht="23.45" customHeight="1">
      <c r="A504" s="248"/>
      <c r="B504" s="248"/>
      <c r="C504" s="251"/>
      <c r="D504" s="251"/>
      <c r="E504" s="243"/>
      <c r="F504" s="252"/>
      <c r="G504" s="252"/>
      <c r="H504" s="252"/>
      <c r="I504" s="252"/>
      <c r="J504" s="243"/>
      <c r="K504" s="290"/>
    </row>
    <row r="505" spans="1:11" s="235" customFormat="1" ht="23.45" customHeight="1">
      <c r="A505" s="248"/>
      <c r="B505" s="248"/>
      <c r="C505" s="251"/>
      <c r="D505" s="251"/>
      <c r="E505" s="243"/>
      <c r="F505" s="252"/>
      <c r="G505" s="252"/>
      <c r="H505" s="252"/>
      <c r="I505" s="252"/>
      <c r="J505" s="243"/>
      <c r="K505" s="290"/>
    </row>
    <row r="506" spans="1:11" s="235" customFormat="1" ht="23.45" customHeight="1">
      <c r="A506" s="248"/>
      <c r="B506" s="248"/>
      <c r="C506" s="251"/>
      <c r="D506" s="251"/>
      <c r="E506" s="243"/>
      <c r="F506" s="252"/>
      <c r="G506" s="252"/>
      <c r="H506" s="252"/>
      <c r="I506" s="252"/>
      <c r="J506" s="243"/>
      <c r="K506" s="290"/>
    </row>
    <row r="507" spans="1:11" s="235" customFormat="1" ht="23.45" customHeight="1">
      <c r="A507" s="248"/>
      <c r="B507" s="248"/>
      <c r="C507" s="251"/>
      <c r="D507" s="251"/>
      <c r="E507" s="243"/>
      <c r="F507" s="252"/>
      <c r="G507" s="252"/>
      <c r="H507" s="252"/>
      <c r="I507" s="252"/>
      <c r="J507" s="243"/>
      <c r="K507" s="290"/>
    </row>
    <row r="508" spans="1:11" s="235" customFormat="1" ht="23.45" customHeight="1">
      <c r="A508" s="248"/>
      <c r="B508" s="248"/>
      <c r="C508" s="251"/>
      <c r="D508" s="251"/>
      <c r="E508" s="243"/>
      <c r="F508" s="252"/>
      <c r="G508" s="252"/>
      <c r="H508" s="252"/>
      <c r="I508" s="252"/>
      <c r="J508" s="243"/>
      <c r="K508" s="290"/>
    </row>
    <row r="509" spans="1:11" s="235" customFormat="1" ht="23.45" customHeight="1">
      <c r="A509" s="248"/>
      <c r="B509" s="248"/>
      <c r="C509" s="251"/>
      <c r="D509" s="251"/>
      <c r="E509" s="243"/>
      <c r="F509" s="252"/>
      <c r="G509" s="252"/>
      <c r="H509" s="252"/>
      <c r="I509" s="252"/>
      <c r="J509" s="243"/>
      <c r="K509" s="290"/>
    </row>
    <row r="510" spans="1:11" s="235" customFormat="1" ht="23.45" customHeight="1">
      <c r="A510" s="248"/>
      <c r="B510" s="248"/>
      <c r="C510" s="251"/>
      <c r="D510" s="251"/>
      <c r="E510" s="243"/>
      <c r="F510" s="252"/>
      <c r="G510" s="252"/>
      <c r="H510" s="252"/>
      <c r="I510" s="252"/>
      <c r="J510" s="243"/>
      <c r="K510" s="290"/>
    </row>
    <row r="511" spans="1:11" s="235" customFormat="1" ht="23.45" customHeight="1">
      <c r="A511" s="248"/>
      <c r="B511" s="248"/>
      <c r="C511" s="251"/>
      <c r="D511" s="251"/>
      <c r="E511" s="243"/>
      <c r="F511" s="252"/>
      <c r="G511" s="252"/>
      <c r="H511" s="252"/>
      <c r="I511" s="252"/>
      <c r="J511" s="243"/>
      <c r="K511" s="290"/>
    </row>
    <row r="512" spans="1:11" s="235" customFormat="1" ht="23.45" customHeight="1">
      <c r="A512" s="248"/>
      <c r="B512" s="248"/>
      <c r="C512" s="251"/>
      <c r="D512" s="251"/>
      <c r="E512" s="243"/>
      <c r="F512" s="252"/>
      <c r="G512" s="252"/>
      <c r="H512" s="252"/>
      <c r="I512" s="252"/>
      <c r="J512" s="243"/>
      <c r="K512" s="290"/>
    </row>
    <row r="513" spans="1:11" s="235" customFormat="1" ht="23.45" customHeight="1">
      <c r="A513" s="248"/>
      <c r="B513" s="248"/>
      <c r="C513" s="251"/>
      <c r="D513" s="251"/>
      <c r="E513" s="243"/>
      <c r="F513" s="252"/>
      <c r="G513" s="252"/>
      <c r="H513" s="252"/>
      <c r="I513" s="252"/>
      <c r="J513" s="243"/>
      <c r="K513" s="290"/>
    </row>
    <row r="514" spans="1:11" s="235" customFormat="1" ht="23.45" customHeight="1">
      <c r="A514" s="248"/>
      <c r="B514" s="248"/>
      <c r="C514" s="251"/>
      <c r="D514" s="251"/>
      <c r="E514" s="243"/>
      <c r="F514" s="252"/>
      <c r="G514" s="252"/>
      <c r="H514" s="252"/>
      <c r="I514" s="252"/>
      <c r="J514" s="243"/>
      <c r="K514" s="290"/>
    </row>
    <row r="515" spans="1:11" s="235" customFormat="1" ht="23.45" customHeight="1">
      <c r="A515" s="248"/>
      <c r="B515" s="248"/>
      <c r="C515" s="251"/>
      <c r="D515" s="251"/>
      <c r="E515" s="243"/>
      <c r="F515" s="252"/>
      <c r="G515" s="252"/>
      <c r="H515" s="252"/>
      <c r="I515" s="252"/>
      <c r="J515" s="243"/>
      <c r="K515" s="290"/>
    </row>
    <row r="516" spans="1:11" s="235" customFormat="1" ht="23.45" customHeight="1">
      <c r="A516" s="248"/>
      <c r="B516" s="248"/>
      <c r="C516" s="251"/>
      <c r="D516" s="251"/>
      <c r="E516" s="243"/>
      <c r="F516" s="252"/>
      <c r="G516" s="252"/>
      <c r="H516" s="252"/>
      <c r="I516" s="252"/>
      <c r="J516" s="243"/>
      <c r="K516" s="290"/>
    </row>
    <row r="517" spans="1:11" s="235" customFormat="1" ht="23.45" customHeight="1">
      <c r="A517" s="248"/>
      <c r="B517" s="248"/>
      <c r="C517" s="251"/>
      <c r="D517" s="251"/>
      <c r="E517" s="243"/>
      <c r="F517" s="252"/>
      <c r="G517" s="252"/>
      <c r="H517" s="252"/>
      <c r="I517" s="252"/>
      <c r="J517" s="243"/>
      <c r="K517" s="290"/>
    </row>
    <row r="518" spans="1:11" s="235" customFormat="1" ht="23.45" customHeight="1">
      <c r="A518" s="248"/>
      <c r="B518" s="248"/>
      <c r="C518" s="251"/>
      <c r="D518" s="251"/>
      <c r="E518" s="243"/>
      <c r="F518" s="252"/>
      <c r="G518" s="252"/>
      <c r="H518" s="252"/>
      <c r="I518" s="252"/>
      <c r="J518" s="243"/>
      <c r="K518" s="290"/>
    </row>
    <row r="519" spans="1:11" s="235" customFormat="1" ht="23.45" customHeight="1">
      <c r="A519" s="248"/>
      <c r="B519" s="248"/>
      <c r="C519" s="251"/>
      <c r="D519" s="251"/>
      <c r="E519" s="243"/>
      <c r="F519" s="252"/>
      <c r="G519" s="252"/>
      <c r="H519" s="252"/>
      <c r="I519" s="252"/>
      <c r="J519" s="243"/>
      <c r="K519" s="290"/>
    </row>
    <row r="520" spans="1:11" s="235" customFormat="1" ht="23.45" customHeight="1">
      <c r="A520" s="248"/>
      <c r="B520" s="248"/>
      <c r="C520" s="251"/>
      <c r="D520" s="251"/>
      <c r="E520" s="243"/>
      <c r="F520" s="252"/>
      <c r="G520" s="252"/>
      <c r="H520" s="252"/>
      <c r="I520" s="252"/>
      <c r="J520" s="243"/>
      <c r="K520" s="290"/>
    </row>
    <row r="521" spans="1:11" s="235" customFormat="1" ht="23.45" customHeight="1">
      <c r="A521" s="248"/>
      <c r="B521" s="248"/>
      <c r="C521" s="251"/>
      <c r="D521" s="251"/>
      <c r="E521" s="243"/>
      <c r="F521" s="252"/>
      <c r="G521" s="252"/>
      <c r="H521" s="252"/>
      <c r="I521" s="252"/>
      <c r="J521" s="243"/>
      <c r="K521" s="290"/>
    </row>
    <row r="522" spans="1:11" s="235" customFormat="1" ht="23.45" customHeight="1">
      <c r="A522" s="248"/>
      <c r="B522" s="248"/>
      <c r="C522" s="251"/>
      <c r="D522" s="251"/>
      <c r="E522" s="243"/>
      <c r="F522" s="252"/>
      <c r="G522" s="252"/>
      <c r="H522" s="252"/>
      <c r="I522" s="252"/>
      <c r="J522" s="243"/>
      <c r="K522" s="290"/>
    </row>
    <row r="523" spans="1:11" s="235" customFormat="1" ht="23.45" customHeight="1">
      <c r="A523" s="248"/>
      <c r="B523" s="248"/>
      <c r="C523" s="251"/>
      <c r="D523" s="251"/>
      <c r="E523" s="243"/>
      <c r="F523" s="252"/>
      <c r="G523" s="252"/>
      <c r="H523" s="252"/>
      <c r="I523" s="252"/>
      <c r="J523" s="243"/>
      <c r="K523" s="290"/>
    </row>
    <row r="524" spans="1:11" s="235" customFormat="1" ht="23.45" customHeight="1">
      <c r="A524" s="248"/>
      <c r="B524" s="248"/>
      <c r="C524" s="251"/>
      <c r="D524" s="251"/>
      <c r="E524" s="243"/>
      <c r="F524" s="252"/>
      <c r="G524" s="252"/>
      <c r="H524" s="252"/>
      <c r="I524" s="252"/>
      <c r="J524" s="243"/>
      <c r="K524" s="290"/>
    </row>
    <row r="525" spans="1:11" s="235" customFormat="1" ht="23.45" customHeight="1">
      <c r="A525" s="248"/>
      <c r="B525" s="248"/>
      <c r="C525" s="251"/>
      <c r="D525" s="251"/>
      <c r="E525" s="243"/>
      <c r="F525" s="252"/>
      <c r="G525" s="252"/>
      <c r="H525" s="252"/>
      <c r="I525" s="252"/>
      <c r="J525" s="243"/>
      <c r="K525" s="290"/>
    </row>
    <row r="526" spans="1:11" s="235" customFormat="1" ht="23.45" customHeight="1">
      <c r="A526" s="248"/>
      <c r="B526" s="248"/>
      <c r="C526" s="251"/>
      <c r="D526" s="251"/>
      <c r="E526" s="243"/>
      <c r="F526" s="252"/>
      <c r="G526" s="252"/>
      <c r="H526" s="252"/>
      <c r="I526" s="252"/>
      <c r="J526" s="243"/>
      <c r="K526" s="290"/>
    </row>
    <row r="527" spans="1:11" s="235" customFormat="1" ht="23.45" customHeight="1">
      <c r="A527" s="248"/>
      <c r="B527" s="248"/>
      <c r="C527" s="251"/>
      <c r="D527" s="251"/>
      <c r="E527" s="243"/>
      <c r="F527" s="252"/>
      <c r="G527" s="252"/>
      <c r="H527" s="252"/>
      <c r="I527" s="252"/>
      <c r="J527" s="243"/>
      <c r="K527" s="290"/>
    </row>
    <row r="528" spans="1:11" s="235" customFormat="1" ht="23.45" customHeight="1">
      <c r="A528" s="248"/>
      <c r="B528" s="248"/>
      <c r="C528" s="251"/>
      <c r="D528" s="251"/>
      <c r="E528" s="243"/>
      <c r="F528" s="252"/>
      <c r="G528" s="252"/>
      <c r="H528" s="252"/>
      <c r="I528" s="252"/>
      <c r="J528" s="243"/>
      <c r="K528" s="290"/>
    </row>
    <row r="529" spans="1:11" s="235" customFormat="1" ht="23.45" customHeight="1">
      <c r="A529" s="248"/>
      <c r="B529" s="248"/>
      <c r="C529" s="251"/>
      <c r="D529" s="251"/>
      <c r="E529" s="243"/>
      <c r="F529" s="252"/>
      <c r="G529" s="252"/>
      <c r="H529" s="252"/>
      <c r="I529" s="252"/>
      <c r="J529" s="243"/>
      <c r="K529" s="290"/>
    </row>
    <row r="530" spans="1:11" s="235" customFormat="1" ht="23.45" customHeight="1">
      <c r="A530" s="248"/>
      <c r="B530" s="248"/>
      <c r="C530" s="251"/>
      <c r="D530" s="251"/>
      <c r="E530" s="243"/>
      <c r="F530" s="252"/>
      <c r="G530" s="252"/>
      <c r="H530" s="252"/>
      <c r="I530" s="252"/>
      <c r="J530" s="243"/>
      <c r="K530" s="290"/>
    </row>
    <row r="531" spans="1:11" s="235" customFormat="1" ht="23.45" customHeight="1">
      <c r="A531" s="248"/>
      <c r="B531" s="248"/>
      <c r="C531" s="251"/>
      <c r="D531" s="251"/>
      <c r="E531" s="243"/>
      <c r="F531" s="252"/>
      <c r="G531" s="252"/>
      <c r="H531" s="252"/>
      <c r="I531" s="252"/>
      <c r="J531" s="243"/>
      <c r="K531" s="290"/>
    </row>
    <row r="532" spans="1:11" s="235" customFormat="1" ht="23.45" customHeight="1">
      <c r="A532" s="248"/>
      <c r="B532" s="248"/>
      <c r="C532" s="251"/>
      <c r="D532" s="251"/>
      <c r="E532" s="243"/>
      <c r="F532" s="252"/>
      <c r="G532" s="252"/>
      <c r="H532" s="252"/>
      <c r="I532" s="252"/>
      <c r="J532" s="243"/>
      <c r="K532" s="290"/>
    </row>
    <row r="533" spans="1:11" s="235" customFormat="1" ht="23.45" customHeight="1">
      <c r="A533" s="248"/>
      <c r="B533" s="248"/>
      <c r="C533" s="251"/>
      <c r="D533" s="251"/>
      <c r="E533" s="243"/>
      <c r="F533" s="252"/>
      <c r="G533" s="252"/>
      <c r="H533" s="252"/>
      <c r="I533" s="252"/>
      <c r="J533" s="243"/>
      <c r="K533" s="290"/>
    </row>
    <row r="534" spans="1:11" s="235" customFormat="1" ht="23.45" customHeight="1">
      <c r="A534" s="248"/>
      <c r="B534" s="248"/>
      <c r="C534" s="251"/>
      <c r="D534" s="251"/>
      <c r="E534" s="243"/>
      <c r="F534" s="252"/>
      <c r="G534" s="252"/>
      <c r="H534" s="252"/>
      <c r="I534" s="252"/>
      <c r="J534" s="243"/>
      <c r="K534" s="290"/>
    </row>
    <row r="535" spans="1:11" s="235" customFormat="1" ht="23.45" customHeight="1">
      <c r="A535" s="248"/>
      <c r="B535" s="248"/>
      <c r="C535" s="251"/>
      <c r="D535" s="251"/>
      <c r="E535" s="243"/>
      <c r="F535" s="252"/>
      <c r="G535" s="252"/>
      <c r="H535" s="252"/>
      <c r="I535" s="252"/>
      <c r="J535" s="243"/>
      <c r="K535" s="290"/>
    </row>
    <row r="536" spans="1:11" s="235" customFormat="1" ht="23.45" customHeight="1">
      <c r="A536" s="248"/>
      <c r="B536" s="248"/>
      <c r="C536" s="251"/>
      <c r="D536" s="251"/>
      <c r="E536" s="243"/>
      <c r="F536" s="252"/>
      <c r="G536" s="252"/>
      <c r="H536" s="252"/>
      <c r="I536" s="252"/>
      <c r="J536" s="243"/>
      <c r="K536" s="290"/>
    </row>
    <row r="537" spans="1:11" s="235" customFormat="1" ht="23.45" customHeight="1">
      <c r="A537" s="248"/>
      <c r="B537" s="248"/>
      <c r="C537" s="251"/>
      <c r="D537" s="251"/>
      <c r="E537" s="243"/>
      <c r="F537" s="252"/>
      <c r="G537" s="252"/>
      <c r="H537" s="252"/>
      <c r="I537" s="252"/>
      <c r="J537" s="243"/>
      <c r="K537" s="290"/>
    </row>
    <row r="538" spans="1:11" s="235" customFormat="1" ht="23.45" customHeight="1">
      <c r="A538" s="248"/>
      <c r="B538" s="248"/>
      <c r="C538" s="251"/>
      <c r="D538" s="251"/>
      <c r="E538" s="243"/>
      <c r="F538" s="252"/>
      <c r="G538" s="252"/>
      <c r="H538" s="252"/>
      <c r="I538" s="252"/>
      <c r="J538" s="243"/>
      <c r="K538" s="290"/>
    </row>
    <row r="539" spans="1:11" s="235" customFormat="1" ht="23.45" customHeight="1">
      <c r="A539" s="248"/>
      <c r="B539" s="248"/>
      <c r="C539" s="251"/>
      <c r="D539" s="251"/>
      <c r="E539" s="243"/>
      <c r="F539" s="252"/>
      <c r="G539" s="252"/>
      <c r="H539" s="252"/>
      <c r="I539" s="252"/>
      <c r="J539" s="243"/>
      <c r="K539" s="290"/>
    </row>
    <row r="540" spans="1:11" s="235" customFormat="1" ht="23.45" customHeight="1">
      <c r="A540" s="248"/>
      <c r="B540" s="248"/>
      <c r="C540" s="251"/>
      <c r="D540" s="251"/>
      <c r="E540" s="243"/>
      <c r="F540" s="252"/>
      <c r="G540" s="252"/>
      <c r="H540" s="252"/>
      <c r="I540" s="252"/>
      <c r="J540" s="243"/>
      <c r="K540" s="290"/>
    </row>
    <row r="541" spans="1:11" s="235" customFormat="1" ht="23.45" customHeight="1">
      <c r="A541" s="248"/>
      <c r="B541" s="248"/>
      <c r="C541" s="251"/>
      <c r="D541" s="251"/>
      <c r="E541" s="243"/>
      <c r="F541" s="252"/>
      <c r="G541" s="252"/>
      <c r="H541" s="252"/>
      <c r="I541" s="252"/>
      <c r="J541" s="243"/>
      <c r="K541" s="290"/>
    </row>
    <row r="542" spans="1:11" s="235" customFormat="1" ht="23.45" customHeight="1">
      <c r="A542" s="248"/>
      <c r="B542" s="248"/>
      <c r="C542" s="251"/>
      <c r="D542" s="251"/>
      <c r="E542" s="243"/>
      <c r="F542" s="252"/>
      <c r="G542" s="252"/>
      <c r="H542" s="252"/>
      <c r="I542" s="252"/>
      <c r="J542" s="243"/>
      <c r="K542" s="290"/>
    </row>
    <row r="543" spans="1:11" s="235" customFormat="1" ht="23.45" customHeight="1">
      <c r="A543" s="248"/>
      <c r="B543" s="248"/>
      <c r="C543" s="251"/>
      <c r="D543" s="251"/>
      <c r="E543" s="243"/>
      <c r="F543" s="252"/>
      <c r="G543" s="252"/>
      <c r="H543" s="252"/>
      <c r="I543" s="252"/>
      <c r="J543" s="243"/>
      <c r="K543" s="290"/>
    </row>
    <row r="544" spans="1:11" s="235" customFormat="1" ht="23.45" customHeight="1">
      <c r="A544" s="248"/>
      <c r="B544" s="248"/>
      <c r="C544" s="251"/>
      <c r="D544" s="251"/>
      <c r="E544" s="243"/>
      <c r="F544" s="252"/>
      <c r="G544" s="252"/>
      <c r="H544" s="252"/>
      <c r="I544" s="252"/>
      <c r="J544" s="243"/>
      <c r="K544" s="290"/>
    </row>
    <row r="545" spans="1:11" s="235" customFormat="1" ht="23.45" customHeight="1">
      <c r="A545" s="248"/>
      <c r="B545" s="248"/>
      <c r="C545" s="251"/>
      <c r="D545" s="251"/>
      <c r="E545" s="243"/>
      <c r="F545" s="252"/>
      <c r="G545" s="252"/>
      <c r="H545" s="252"/>
      <c r="I545" s="252"/>
      <c r="J545" s="243"/>
      <c r="K545" s="290"/>
    </row>
    <row r="546" spans="1:11" s="235" customFormat="1" ht="23.45" customHeight="1">
      <c r="A546" s="248"/>
      <c r="B546" s="248"/>
      <c r="C546" s="251"/>
      <c r="D546" s="251"/>
      <c r="E546" s="243"/>
      <c r="F546" s="252"/>
      <c r="G546" s="252"/>
      <c r="H546" s="252"/>
      <c r="I546" s="252"/>
      <c r="J546" s="243"/>
      <c r="K546" s="290"/>
    </row>
    <row r="547" spans="1:11" s="235" customFormat="1" ht="23.45" customHeight="1">
      <c r="A547" s="248"/>
      <c r="B547" s="248"/>
      <c r="C547" s="251"/>
      <c r="D547" s="251"/>
      <c r="E547" s="243"/>
      <c r="F547" s="252"/>
      <c r="G547" s="252"/>
      <c r="H547" s="252"/>
      <c r="I547" s="252"/>
      <c r="J547" s="243"/>
      <c r="K547" s="290"/>
    </row>
    <row r="548" spans="1:11" s="235" customFormat="1" ht="23.45" customHeight="1">
      <c r="A548" s="248"/>
      <c r="B548" s="248"/>
      <c r="C548" s="251"/>
      <c r="D548" s="251"/>
      <c r="E548" s="243"/>
      <c r="F548" s="252"/>
      <c r="G548" s="252"/>
      <c r="H548" s="252"/>
      <c r="I548" s="252"/>
      <c r="J548" s="243"/>
      <c r="K548" s="290"/>
    </row>
    <row r="549" spans="1:11" s="235" customFormat="1" ht="23.45" customHeight="1">
      <c r="A549" s="248"/>
      <c r="B549" s="248"/>
      <c r="C549" s="251"/>
      <c r="D549" s="251"/>
      <c r="E549" s="243"/>
      <c r="F549" s="252"/>
      <c r="G549" s="252"/>
      <c r="H549" s="252"/>
      <c r="I549" s="252"/>
      <c r="J549" s="243"/>
      <c r="K549" s="290"/>
    </row>
    <row r="550" spans="1:11" s="235" customFormat="1" ht="23.45" customHeight="1">
      <c r="A550" s="248"/>
      <c r="B550" s="248"/>
      <c r="C550" s="251"/>
      <c r="D550" s="251"/>
      <c r="E550" s="243"/>
      <c r="F550" s="252"/>
      <c r="G550" s="252"/>
      <c r="H550" s="252"/>
      <c r="I550" s="252"/>
      <c r="J550" s="243"/>
      <c r="K550" s="290"/>
    </row>
    <row r="551" spans="1:11" s="235" customFormat="1" ht="23.45" customHeight="1">
      <c r="A551" s="248"/>
      <c r="B551" s="248"/>
      <c r="C551" s="251"/>
      <c r="D551" s="251"/>
      <c r="E551" s="243"/>
      <c r="F551" s="252"/>
      <c r="G551" s="252"/>
      <c r="H551" s="252"/>
      <c r="I551" s="252"/>
      <c r="J551" s="243"/>
      <c r="K551" s="290"/>
    </row>
    <row r="552" spans="1:11" s="235" customFormat="1" ht="23.45" customHeight="1">
      <c r="A552" s="248"/>
      <c r="B552" s="248"/>
      <c r="C552" s="251"/>
      <c r="D552" s="251"/>
      <c r="E552" s="243"/>
      <c r="F552" s="252"/>
      <c r="G552" s="252"/>
      <c r="H552" s="252"/>
      <c r="I552" s="252"/>
      <c r="J552" s="243"/>
      <c r="K552" s="290"/>
    </row>
    <row r="553" spans="1:11" s="235" customFormat="1" ht="23.45" customHeight="1">
      <c r="A553" s="248"/>
      <c r="B553" s="248"/>
      <c r="C553" s="251"/>
      <c r="D553" s="251"/>
      <c r="E553" s="243"/>
      <c r="F553" s="252"/>
      <c r="G553" s="252"/>
      <c r="H553" s="252"/>
      <c r="I553" s="252"/>
      <c r="J553" s="243"/>
      <c r="K553" s="290"/>
    </row>
    <row r="554" spans="1:11" s="235" customFormat="1" ht="23.45" customHeight="1">
      <c r="A554" s="248"/>
      <c r="B554" s="248"/>
      <c r="C554" s="251"/>
      <c r="D554" s="251"/>
      <c r="E554" s="243"/>
      <c r="F554" s="252"/>
      <c r="G554" s="252"/>
      <c r="H554" s="252"/>
      <c r="I554" s="252"/>
      <c r="J554" s="243"/>
      <c r="K554" s="290"/>
    </row>
    <row r="555" spans="1:11" s="235" customFormat="1" ht="23.45" customHeight="1">
      <c r="A555" s="248"/>
      <c r="B555" s="248"/>
      <c r="C555" s="251"/>
      <c r="D555" s="251"/>
      <c r="E555" s="243"/>
      <c r="F555" s="252"/>
      <c r="G555" s="252"/>
      <c r="H555" s="252"/>
      <c r="I555" s="252"/>
      <c r="J555" s="243"/>
      <c r="K555" s="290"/>
    </row>
    <row r="556" spans="1:11" s="235" customFormat="1" ht="23.45" customHeight="1">
      <c r="A556" s="248"/>
      <c r="B556" s="248"/>
      <c r="C556" s="251"/>
      <c r="D556" s="251"/>
      <c r="E556" s="243"/>
      <c r="F556" s="252"/>
      <c r="G556" s="252"/>
      <c r="H556" s="252"/>
      <c r="I556" s="252"/>
      <c r="J556" s="243"/>
      <c r="K556" s="290"/>
    </row>
    <row r="557" spans="1:11" s="235" customFormat="1" ht="23.45" customHeight="1">
      <c r="A557" s="248"/>
      <c r="B557" s="248"/>
      <c r="C557" s="251"/>
      <c r="D557" s="251"/>
      <c r="E557" s="243"/>
      <c r="F557" s="252"/>
      <c r="G557" s="252"/>
      <c r="H557" s="252"/>
      <c r="I557" s="252"/>
      <c r="J557" s="243"/>
      <c r="K557" s="290"/>
    </row>
    <row r="558" spans="1:11" s="235" customFormat="1" ht="23.45" customHeight="1">
      <c r="A558" s="248"/>
      <c r="B558" s="248"/>
      <c r="C558" s="251"/>
      <c r="D558" s="251"/>
      <c r="E558" s="243"/>
      <c r="F558" s="252"/>
      <c r="G558" s="252"/>
      <c r="H558" s="252"/>
      <c r="I558" s="252"/>
      <c r="J558" s="243"/>
      <c r="K558" s="290"/>
    </row>
    <row r="559" spans="1:11" s="235" customFormat="1" ht="23.45" customHeight="1">
      <c r="A559" s="248"/>
      <c r="B559" s="248"/>
      <c r="C559" s="251"/>
      <c r="D559" s="251"/>
      <c r="E559" s="243"/>
      <c r="F559" s="252"/>
      <c r="G559" s="252"/>
      <c r="H559" s="252"/>
      <c r="I559" s="252"/>
      <c r="J559" s="243"/>
      <c r="K559" s="290"/>
    </row>
    <row r="560" spans="1:11" s="235" customFormat="1" ht="23.45" customHeight="1">
      <c r="A560" s="248"/>
      <c r="B560" s="248"/>
      <c r="C560" s="251"/>
      <c r="D560" s="251"/>
      <c r="E560" s="243"/>
      <c r="F560" s="252"/>
      <c r="G560" s="252"/>
      <c r="H560" s="252"/>
      <c r="I560" s="252"/>
      <c r="J560" s="243"/>
      <c r="K560" s="290"/>
    </row>
    <row r="561" spans="1:11" s="235" customFormat="1" ht="23.45" customHeight="1">
      <c r="A561" s="248"/>
      <c r="B561" s="248"/>
      <c r="C561" s="251"/>
      <c r="D561" s="251"/>
      <c r="E561" s="243"/>
      <c r="F561" s="252"/>
      <c r="G561" s="252"/>
      <c r="H561" s="252"/>
      <c r="I561" s="252"/>
      <c r="J561" s="243"/>
      <c r="K561" s="290"/>
    </row>
    <row r="562" spans="1:11" s="235" customFormat="1" ht="23.45" customHeight="1">
      <c r="A562" s="248"/>
      <c r="B562" s="248"/>
      <c r="C562" s="251"/>
      <c r="D562" s="251"/>
      <c r="E562" s="243"/>
      <c r="F562" s="252"/>
      <c r="G562" s="252"/>
      <c r="H562" s="252"/>
      <c r="I562" s="252"/>
      <c r="J562" s="243"/>
      <c r="K562" s="290"/>
    </row>
    <row r="563" spans="1:11" s="235" customFormat="1" ht="23.45" customHeight="1">
      <c r="A563" s="248"/>
      <c r="B563" s="248"/>
      <c r="C563" s="251"/>
      <c r="D563" s="251"/>
      <c r="E563" s="243"/>
      <c r="F563" s="252"/>
      <c r="G563" s="252"/>
      <c r="H563" s="252"/>
      <c r="I563" s="252"/>
      <c r="J563" s="243"/>
      <c r="K563" s="290"/>
    </row>
    <row r="564" spans="1:11" s="235" customFormat="1" ht="23.45" customHeight="1">
      <c r="A564" s="248"/>
      <c r="B564" s="248"/>
      <c r="C564" s="251"/>
      <c r="D564" s="251"/>
      <c r="E564" s="243"/>
      <c r="F564" s="252"/>
      <c r="G564" s="252"/>
      <c r="H564" s="252"/>
      <c r="I564" s="252"/>
      <c r="J564" s="243"/>
      <c r="K564" s="290"/>
    </row>
    <row r="565" spans="1:11" s="235" customFormat="1" ht="23.45" customHeight="1">
      <c r="A565" s="248"/>
      <c r="B565" s="248"/>
      <c r="C565" s="251"/>
      <c r="D565" s="251"/>
      <c r="E565" s="243"/>
      <c r="F565" s="252"/>
      <c r="G565" s="252"/>
      <c r="H565" s="252"/>
      <c r="I565" s="252"/>
      <c r="J565" s="243"/>
      <c r="K565" s="290"/>
    </row>
    <row r="566" spans="1:11" s="235" customFormat="1" ht="23.45" customHeight="1">
      <c r="A566" s="248"/>
      <c r="B566" s="248"/>
      <c r="C566" s="251"/>
      <c r="D566" s="251"/>
      <c r="E566" s="243"/>
      <c r="F566" s="252"/>
      <c r="G566" s="252"/>
      <c r="H566" s="252"/>
      <c r="I566" s="252"/>
      <c r="J566" s="243"/>
      <c r="K566" s="290"/>
    </row>
    <row r="567" spans="1:11" s="235" customFormat="1" ht="23.45" customHeight="1">
      <c r="A567" s="248"/>
      <c r="B567" s="248"/>
      <c r="C567" s="251"/>
      <c r="D567" s="251"/>
      <c r="E567" s="243"/>
      <c r="F567" s="252"/>
      <c r="G567" s="252"/>
      <c r="H567" s="252"/>
      <c r="I567" s="252"/>
      <c r="J567" s="243"/>
      <c r="K567" s="290"/>
    </row>
    <row r="568" spans="1:11" s="235" customFormat="1" ht="23.45" customHeight="1">
      <c r="A568" s="248"/>
      <c r="B568" s="248"/>
      <c r="C568" s="251"/>
      <c r="D568" s="251"/>
      <c r="E568" s="243"/>
      <c r="F568" s="252"/>
      <c r="G568" s="252"/>
      <c r="H568" s="252"/>
      <c r="I568" s="252"/>
      <c r="J568" s="243"/>
      <c r="K568" s="290"/>
    </row>
    <row r="569" spans="1:11" s="235" customFormat="1" ht="23.45" customHeight="1">
      <c r="A569" s="248"/>
      <c r="B569" s="248"/>
      <c r="C569" s="251"/>
      <c r="D569" s="251"/>
      <c r="E569" s="243"/>
      <c r="F569" s="252"/>
      <c r="G569" s="252"/>
      <c r="H569" s="252"/>
      <c r="I569" s="252"/>
      <c r="J569" s="243"/>
      <c r="K569" s="290"/>
    </row>
    <row r="570" spans="1:11" s="235" customFormat="1" ht="23.45" customHeight="1">
      <c r="A570" s="248"/>
      <c r="B570" s="248"/>
      <c r="C570" s="251"/>
      <c r="D570" s="251"/>
      <c r="E570" s="243"/>
      <c r="F570" s="252"/>
      <c r="G570" s="252"/>
      <c r="H570" s="252"/>
      <c r="I570" s="252"/>
      <c r="J570" s="243"/>
      <c r="K570" s="290"/>
    </row>
    <row r="571" spans="1:11" s="235" customFormat="1" ht="23.45" customHeight="1">
      <c r="A571" s="248"/>
      <c r="B571" s="248"/>
      <c r="C571" s="251"/>
      <c r="D571" s="251"/>
      <c r="E571" s="243"/>
      <c r="F571" s="252"/>
      <c r="G571" s="252"/>
      <c r="H571" s="252"/>
      <c r="I571" s="252"/>
      <c r="J571" s="243"/>
      <c r="K571" s="290"/>
    </row>
    <row r="572" spans="1:11" s="235" customFormat="1" ht="23.45" customHeight="1">
      <c r="A572" s="248"/>
      <c r="B572" s="248"/>
      <c r="C572" s="251"/>
      <c r="D572" s="251"/>
      <c r="E572" s="243"/>
      <c r="F572" s="252"/>
      <c r="G572" s="252"/>
      <c r="H572" s="252"/>
      <c r="I572" s="252"/>
      <c r="J572" s="243"/>
      <c r="K572" s="290"/>
    </row>
    <row r="573" spans="1:11" s="235" customFormat="1" ht="23.45" customHeight="1">
      <c r="A573" s="248"/>
      <c r="B573" s="248"/>
      <c r="C573" s="251"/>
      <c r="D573" s="251"/>
      <c r="E573" s="243"/>
      <c r="F573" s="252"/>
      <c r="G573" s="252"/>
      <c r="H573" s="252"/>
      <c r="I573" s="252"/>
      <c r="J573" s="243"/>
      <c r="K573" s="290"/>
    </row>
    <row r="574" spans="1:11" s="235" customFormat="1" ht="23.45" customHeight="1">
      <c r="A574" s="248"/>
      <c r="B574" s="248"/>
      <c r="C574" s="251"/>
      <c r="D574" s="251"/>
      <c r="E574" s="243"/>
      <c r="F574" s="252"/>
      <c r="G574" s="252"/>
      <c r="H574" s="252"/>
      <c r="I574" s="252"/>
      <c r="J574" s="243"/>
      <c r="K574" s="290"/>
    </row>
    <row r="575" spans="1:11" s="235" customFormat="1" ht="23.45" customHeight="1">
      <c r="A575" s="248"/>
      <c r="B575" s="248"/>
      <c r="C575" s="251"/>
      <c r="D575" s="251"/>
      <c r="E575" s="243"/>
      <c r="F575" s="252"/>
      <c r="G575" s="252"/>
      <c r="H575" s="252"/>
      <c r="I575" s="252"/>
      <c r="J575" s="243"/>
      <c r="K575" s="290"/>
    </row>
    <row r="576" spans="1:11" s="235" customFormat="1" ht="23.45" customHeight="1">
      <c r="A576" s="248"/>
      <c r="B576" s="248"/>
      <c r="C576" s="251"/>
      <c r="D576" s="251"/>
      <c r="E576" s="243"/>
      <c r="F576" s="252"/>
      <c r="G576" s="252"/>
      <c r="H576" s="252"/>
      <c r="I576" s="252"/>
      <c r="J576" s="243"/>
      <c r="K576" s="290"/>
    </row>
    <row r="577" spans="1:11" s="235" customFormat="1" ht="23.45" customHeight="1">
      <c r="A577" s="248"/>
      <c r="B577" s="248"/>
      <c r="C577" s="251"/>
      <c r="D577" s="251"/>
      <c r="E577" s="243"/>
      <c r="F577" s="252"/>
      <c r="G577" s="252"/>
      <c r="H577" s="252"/>
      <c r="I577" s="252"/>
      <c r="J577" s="243"/>
      <c r="K577" s="290"/>
    </row>
    <row r="578" spans="1:11" s="235" customFormat="1" ht="23.45" customHeight="1">
      <c r="A578" s="248"/>
      <c r="B578" s="248"/>
      <c r="C578" s="251"/>
      <c r="D578" s="251"/>
      <c r="E578" s="243"/>
      <c r="F578" s="252"/>
      <c r="G578" s="252"/>
      <c r="H578" s="252"/>
      <c r="I578" s="252"/>
      <c r="J578" s="243"/>
      <c r="K578" s="290"/>
    </row>
    <row r="579" spans="1:11" s="235" customFormat="1" ht="23.45" customHeight="1">
      <c r="A579" s="248"/>
      <c r="B579" s="248"/>
      <c r="C579" s="251"/>
      <c r="D579" s="251"/>
      <c r="E579" s="243"/>
      <c r="F579" s="252"/>
      <c r="G579" s="252"/>
      <c r="H579" s="252"/>
      <c r="I579" s="252"/>
      <c r="J579" s="243"/>
      <c r="K579" s="290"/>
    </row>
    <row r="580" spans="1:11" s="235" customFormat="1" ht="23.45" customHeight="1">
      <c r="A580" s="248"/>
      <c r="B580" s="248"/>
      <c r="C580" s="251"/>
      <c r="D580" s="251"/>
      <c r="E580" s="243"/>
      <c r="F580" s="252"/>
      <c r="G580" s="252"/>
      <c r="H580" s="252"/>
      <c r="I580" s="252"/>
      <c r="J580" s="243"/>
      <c r="K580" s="290"/>
    </row>
    <row r="581" spans="1:11" s="235" customFormat="1" ht="23.45" customHeight="1">
      <c r="A581" s="248"/>
      <c r="B581" s="248"/>
      <c r="C581" s="251"/>
      <c r="D581" s="251"/>
      <c r="E581" s="243"/>
      <c r="F581" s="252"/>
      <c r="G581" s="252"/>
      <c r="H581" s="252"/>
      <c r="I581" s="252"/>
      <c r="J581" s="243"/>
      <c r="K581" s="290"/>
    </row>
    <row r="582" spans="1:11" s="235" customFormat="1" ht="23.45" customHeight="1">
      <c r="A582" s="248"/>
      <c r="B582" s="248"/>
      <c r="C582" s="251"/>
      <c r="D582" s="251"/>
      <c r="E582" s="243"/>
      <c r="F582" s="252"/>
      <c r="G582" s="252"/>
      <c r="H582" s="252"/>
      <c r="I582" s="252"/>
      <c r="J582" s="243"/>
      <c r="K582" s="290"/>
    </row>
    <row r="583" spans="1:11" s="235" customFormat="1" ht="23.45" customHeight="1">
      <c r="A583" s="248"/>
      <c r="B583" s="248"/>
      <c r="C583" s="251"/>
      <c r="D583" s="251"/>
      <c r="E583" s="243"/>
      <c r="F583" s="252"/>
      <c r="G583" s="252"/>
      <c r="H583" s="252"/>
      <c r="I583" s="252"/>
      <c r="J583" s="243"/>
      <c r="K583" s="290"/>
    </row>
    <row r="584" spans="1:11" s="235" customFormat="1" ht="23.45" customHeight="1">
      <c r="A584" s="248"/>
      <c r="B584" s="248"/>
      <c r="C584" s="251"/>
      <c r="D584" s="251"/>
      <c r="E584" s="243"/>
      <c r="F584" s="252"/>
      <c r="G584" s="252"/>
      <c r="H584" s="252"/>
      <c r="I584" s="252"/>
      <c r="J584" s="243"/>
      <c r="K584" s="290"/>
    </row>
    <row r="585" spans="1:11" s="235" customFormat="1" ht="23.45" customHeight="1">
      <c r="A585" s="248"/>
      <c r="B585" s="248"/>
      <c r="C585" s="251"/>
      <c r="D585" s="251"/>
      <c r="E585" s="243"/>
      <c r="F585" s="252"/>
      <c r="G585" s="252"/>
      <c r="H585" s="252"/>
      <c r="I585" s="252"/>
      <c r="J585" s="243"/>
      <c r="K585" s="290"/>
    </row>
    <row r="586" spans="1:11" s="235" customFormat="1" ht="23.45" customHeight="1">
      <c r="A586" s="248"/>
      <c r="B586" s="248"/>
      <c r="C586" s="251"/>
      <c r="D586" s="251"/>
      <c r="E586" s="243"/>
      <c r="F586" s="252"/>
      <c r="G586" s="252"/>
      <c r="H586" s="252"/>
      <c r="I586" s="252"/>
      <c r="J586" s="243"/>
      <c r="K586" s="290"/>
    </row>
    <row r="587" spans="1:11" s="235" customFormat="1" ht="23.45" customHeight="1">
      <c r="A587" s="248"/>
      <c r="B587" s="248"/>
      <c r="C587" s="251"/>
      <c r="D587" s="251"/>
      <c r="E587" s="243"/>
      <c r="F587" s="252"/>
      <c r="G587" s="252"/>
      <c r="H587" s="252"/>
      <c r="I587" s="252"/>
      <c r="J587" s="243"/>
      <c r="K587" s="290"/>
    </row>
    <row r="588" spans="1:11" s="235" customFormat="1" ht="23.45" customHeight="1">
      <c r="A588" s="248"/>
      <c r="B588" s="248"/>
      <c r="C588" s="251"/>
      <c r="D588" s="251"/>
      <c r="E588" s="243"/>
      <c r="F588" s="252"/>
      <c r="G588" s="252"/>
      <c r="H588" s="252"/>
      <c r="I588" s="252"/>
      <c r="J588" s="243"/>
      <c r="K588" s="290"/>
    </row>
    <row r="589" spans="1:11" s="235" customFormat="1" ht="23.45" customHeight="1">
      <c r="A589" s="248"/>
      <c r="B589" s="248"/>
      <c r="C589" s="251"/>
      <c r="D589" s="251"/>
      <c r="E589" s="243"/>
      <c r="F589" s="252"/>
      <c r="G589" s="252"/>
      <c r="H589" s="252"/>
      <c r="I589" s="252"/>
      <c r="J589" s="243"/>
      <c r="K589" s="290"/>
    </row>
    <row r="590" spans="1:11" s="235" customFormat="1" ht="23.45" customHeight="1">
      <c r="A590" s="248"/>
      <c r="B590" s="248"/>
      <c r="C590" s="251"/>
      <c r="D590" s="251"/>
      <c r="E590" s="243"/>
      <c r="F590" s="252"/>
      <c r="G590" s="252"/>
      <c r="H590" s="252"/>
      <c r="I590" s="252"/>
      <c r="J590" s="243"/>
      <c r="K590" s="290"/>
    </row>
    <row r="591" spans="1:11" s="235" customFormat="1" ht="23.45" customHeight="1">
      <c r="A591" s="248"/>
      <c r="B591" s="248"/>
      <c r="C591" s="251"/>
      <c r="D591" s="251"/>
      <c r="E591" s="243"/>
      <c r="F591" s="252"/>
      <c r="G591" s="252"/>
      <c r="H591" s="252"/>
      <c r="I591" s="252"/>
      <c r="J591" s="243"/>
      <c r="K591" s="290"/>
    </row>
    <row r="592" spans="1:11" s="235" customFormat="1" ht="23.45" customHeight="1">
      <c r="A592" s="248"/>
      <c r="B592" s="248"/>
      <c r="C592" s="251"/>
      <c r="D592" s="251"/>
      <c r="E592" s="243"/>
      <c r="F592" s="252"/>
      <c r="G592" s="252"/>
      <c r="H592" s="252"/>
      <c r="I592" s="252"/>
      <c r="J592" s="243"/>
      <c r="K592" s="290"/>
    </row>
    <row r="593" spans="1:11" s="235" customFormat="1" ht="23.45" customHeight="1">
      <c r="A593" s="248"/>
      <c r="B593" s="248"/>
      <c r="C593" s="251"/>
      <c r="D593" s="251"/>
      <c r="E593" s="243"/>
      <c r="F593" s="252"/>
      <c r="G593" s="252"/>
      <c r="H593" s="252"/>
      <c r="I593" s="252"/>
      <c r="J593" s="243"/>
      <c r="K593" s="290"/>
    </row>
    <row r="594" spans="1:11" s="235" customFormat="1" ht="23.45" customHeight="1">
      <c r="A594" s="248"/>
      <c r="B594" s="248"/>
      <c r="C594" s="251"/>
      <c r="D594" s="251"/>
      <c r="E594" s="243"/>
      <c r="F594" s="252"/>
      <c r="G594" s="252"/>
      <c r="H594" s="252"/>
      <c r="I594" s="252"/>
      <c r="J594" s="243"/>
      <c r="K594" s="290"/>
    </row>
    <row r="595" spans="1:11" s="235" customFormat="1" ht="23.45" customHeight="1">
      <c r="A595" s="248"/>
      <c r="B595" s="248"/>
      <c r="C595" s="251"/>
      <c r="D595" s="251"/>
      <c r="E595" s="243"/>
      <c r="F595" s="252"/>
      <c r="G595" s="252"/>
      <c r="H595" s="252"/>
      <c r="I595" s="252"/>
      <c r="J595" s="243"/>
      <c r="K595" s="290"/>
    </row>
    <row r="596" spans="1:11" s="235" customFormat="1" ht="23.45" customHeight="1">
      <c r="A596" s="248"/>
      <c r="B596" s="248"/>
      <c r="C596" s="251"/>
      <c r="D596" s="251"/>
      <c r="E596" s="243"/>
      <c r="F596" s="252"/>
      <c r="G596" s="252"/>
      <c r="H596" s="252"/>
      <c r="I596" s="252"/>
      <c r="J596" s="243"/>
      <c r="K596" s="290"/>
    </row>
    <row r="597" spans="1:11" s="235" customFormat="1" ht="23.45" customHeight="1">
      <c r="A597" s="248"/>
      <c r="B597" s="248"/>
      <c r="C597" s="251"/>
      <c r="D597" s="251"/>
      <c r="E597" s="243"/>
      <c r="F597" s="252"/>
      <c r="G597" s="252"/>
      <c r="H597" s="252"/>
      <c r="I597" s="252"/>
      <c r="J597" s="243"/>
      <c r="K597" s="290"/>
    </row>
    <row r="598" spans="1:11" s="235" customFormat="1" ht="23.45" customHeight="1">
      <c r="A598" s="248"/>
      <c r="B598" s="248"/>
      <c r="C598" s="251"/>
      <c r="D598" s="251"/>
      <c r="E598" s="243"/>
      <c r="F598" s="252"/>
      <c r="G598" s="252"/>
      <c r="H598" s="252"/>
      <c r="I598" s="252"/>
      <c r="J598" s="243"/>
      <c r="K598" s="290"/>
    </row>
    <row r="599" spans="1:11" s="235" customFormat="1" ht="23.45" customHeight="1">
      <c r="A599" s="248"/>
      <c r="B599" s="248"/>
      <c r="C599" s="251"/>
      <c r="D599" s="251"/>
      <c r="E599" s="243"/>
      <c r="F599" s="252"/>
      <c r="G599" s="252"/>
      <c r="H599" s="252"/>
      <c r="I599" s="252"/>
      <c r="J599" s="243"/>
      <c r="K599" s="290"/>
    </row>
    <row r="600" spans="1:11" s="235" customFormat="1" ht="23.45" customHeight="1">
      <c r="A600" s="248"/>
      <c r="B600" s="248"/>
      <c r="C600" s="251"/>
      <c r="D600" s="251"/>
      <c r="E600" s="243"/>
      <c r="F600" s="252"/>
      <c r="G600" s="252"/>
      <c r="H600" s="252"/>
      <c r="I600" s="252"/>
      <c r="J600" s="243"/>
      <c r="K600" s="290"/>
    </row>
    <row r="601" spans="1:11" s="235" customFormat="1" ht="23.45" customHeight="1">
      <c r="A601" s="248"/>
      <c r="B601" s="248"/>
      <c r="C601" s="251"/>
      <c r="D601" s="251"/>
      <c r="E601" s="243"/>
      <c r="F601" s="252"/>
      <c r="G601" s="252"/>
      <c r="H601" s="252"/>
      <c r="I601" s="252"/>
      <c r="J601" s="243"/>
      <c r="K601" s="290"/>
    </row>
    <row r="602" spans="1:11" s="235" customFormat="1" ht="23.45" customHeight="1">
      <c r="A602" s="248"/>
      <c r="B602" s="248"/>
      <c r="C602" s="251"/>
      <c r="D602" s="251"/>
      <c r="E602" s="243"/>
      <c r="F602" s="252"/>
      <c r="G602" s="252"/>
      <c r="H602" s="252"/>
      <c r="I602" s="252"/>
      <c r="J602" s="243"/>
      <c r="K602" s="290"/>
    </row>
    <row r="603" spans="1:11" s="235" customFormat="1" ht="23.45" customHeight="1">
      <c r="A603" s="248"/>
      <c r="B603" s="248"/>
      <c r="C603" s="251"/>
      <c r="D603" s="251"/>
      <c r="E603" s="243"/>
      <c r="F603" s="252"/>
      <c r="G603" s="252"/>
      <c r="H603" s="252"/>
      <c r="I603" s="252"/>
      <c r="J603" s="243"/>
      <c r="K603" s="290"/>
    </row>
    <row r="604" spans="1:11" s="235" customFormat="1" ht="23.45" customHeight="1">
      <c r="A604" s="248"/>
      <c r="B604" s="248"/>
      <c r="C604" s="251"/>
      <c r="D604" s="251"/>
      <c r="E604" s="243"/>
      <c r="F604" s="252"/>
      <c r="G604" s="252"/>
      <c r="H604" s="252"/>
      <c r="I604" s="252"/>
      <c r="J604" s="243"/>
      <c r="K604" s="290"/>
    </row>
    <row r="605" spans="1:11" s="235" customFormat="1" ht="23.45" customHeight="1">
      <c r="A605" s="248"/>
      <c r="B605" s="248"/>
      <c r="C605" s="251"/>
      <c r="D605" s="251"/>
      <c r="E605" s="243"/>
      <c r="F605" s="252"/>
      <c r="G605" s="252"/>
      <c r="H605" s="252"/>
      <c r="I605" s="252"/>
      <c r="J605" s="243"/>
      <c r="K605" s="290"/>
    </row>
    <row r="606" spans="1:11" s="235" customFormat="1" ht="23.45" customHeight="1">
      <c r="A606" s="248"/>
      <c r="B606" s="248"/>
      <c r="C606" s="251"/>
      <c r="D606" s="251"/>
      <c r="E606" s="243"/>
      <c r="F606" s="252"/>
      <c r="G606" s="252"/>
      <c r="H606" s="252"/>
      <c r="I606" s="252"/>
      <c r="J606" s="243"/>
      <c r="K606" s="290"/>
    </row>
    <row r="607" spans="1:11" s="235" customFormat="1" ht="23.45" customHeight="1">
      <c r="A607" s="248"/>
      <c r="B607" s="248"/>
      <c r="C607" s="251"/>
      <c r="D607" s="251"/>
      <c r="E607" s="243"/>
      <c r="F607" s="252"/>
      <c r="G607" s="252"/>
      <c r="H607" s="252"/>
      <c r="I607" s="252"/>
      <c r="J607" s="243"/>
      <c r="K607" s="290"/>
    </row>
    <row r="608" spans="1:11" s="235" customFormat="1" ht="23.45" customHeight="1">
      <c r="A608" s="248"/>
      <c r="B608" s="248"/>
      <c r="C608" s="251"/>
      <c r="D608" s="251"/>
      <c r="E608" s="243"/>
      <c r="F608" s="252"/>
      <c r="G608" s="252"/>
      <c r="H608" s="252"/>
      <c r="I608" s="252"/>
      <c r="J608" s="243"/>
      <c r="K608" s="290"/>
    </row>
    <row r="609" spans="1:11" s="235" customFormat="1" ht="23.45" customHeight="1">
      <c r="A609" s="248"/>
      <c r="B609" s="248"/>
      <c r="C609" s="251"/>
      <c r="D609" s="251"/>
      <c r="E609" s="243"/>
      <c r="F609" s="252"/>
      <c r="G609" s="252"/>
      <c r="H609" s="252"/>
      <c r="I609" s="252"/>
      <c r="J609" s="243"/>
      <c r="K609" s="290"/>
    </row>
    <row r="610" spans="1:11" s="235" customFormat="1" ht="23.45" customHeight="1">
      <c r="A610" s="248"/>
      <c r="B610" s="248"/>
      <c r="C610" s="251"/>
      <c r="D610" s="251"/>
      <c r="E610" s="243"/>
      <c r="F610" s="252"/>
      <c r="G610" s="252"/>
      <c r="H610" s="252"/>
      <c r="I610" s="252"/>
      <c r="J610" s="243"/>
      <c r="K610" s="290"/>
    </row>
    <row r="611" spans="1:11" s="235" customFormat="1" ht="23.45" customHeight="1">
      <c r="A611" s="248"/>
      <c r="B611" s="248"/>
      <c r="C611" s="251"/>
      <c r="D611" s="251"/>
      <c r="E611" s="243"/>
      <c r="F611" s="252"/>
      <c r="G611" s="252"/>
      <c r="H611" s="252"/>
      <c r="I611" s="252"/>
      <c r="J611" s="243"/>
      <c r="K611" s="290"/>
    </row>
    <row r="612" spans="1:11" s="235" customFormat="1" ht="23.45" customHeight="1">
      <c r="A612" s="248"/>
      <c r="B612" s="248"/>
      <c r="C612" s="251"/>
      <c r="D612" s="251"/>
      <c r="E612" s="243"/>
      <c r="F612" s="252"/>
      <c r="G612" s="252"/>
      <c r="H612" s="252"/>
      <c r="I612" s="252"/>
      <c r="J612" s="243"/>
      <c r="K612" s="290"/>
    </row>
    <row r="613" spans="1:11" s="235" customFormat="1" ht="23.45" customHeight="1">
      <c r="A613" s="248"/>
      <c r="B613" s="248"/>
      <c r="C613" s="251"/>
      <c r="D613" s="251"/>
      <c r="E613" s="243"/>
      <c r="F613" s="252"/>
      <c r="G613" s="252"/>
      <c r="H613" s="252"/>
      <c r="I613" s="252"/>
      <c r="J613" s="243"/>
      <c r="K613" s="290"/>
    </row>
    <row r="614" spans="1:11" s="235" customFormat="1" ht="23.45" customHeight="1">
      <c r="A614" s="248"/>
      <c r="B614" s="248"/>
      <c r="C614" s="251"/>
      <c r="D614" s="251"/>
      <c r="E614" s="243"/>
      <c r="F614" s="252"/>
      <c r="G614" s="252"/>
      <c r="H614" s="252"/>
      <c r="I614" s="252"/>
      <c r="J614" s="243"/>
      <c r="K614" s="290"/>
    </row>
    <row r="615" spans="1:11" s="235" customFormat="1" ht="23.45" customHeight="1">
      <c r="A615" s="248"/>
      <c r="B615" s="248"/>
      <c r="C615" s="251"/>
      <c r="D615" s="251"/>
      <c r="E615" s="243"/>
      <c r="F615" s="252"/>
      <c r="G615" s="252"/>
      <c r="H615" s="252"/>
      <c r="I615" s="252"/>
      <c r="J615" s="243"/>
      <c r="K615" s="290"/>
    </row>
    <row r="616" spans="1:11" s="235" customFormat="1" ht="23.45" customHeight="1">
      <c r="A616" s="248"/>
      <c r="B616" s="248"/>
      <c r="C616" s="251"/>
      <c r="D616" s="251"/>
      <c r="E616" s="243"/>
      <c r="F616" s="252"/>
      <c r="G616" s="252"/>
      <c r="H616" s="252"/>
      <c r="I616" s="252"/>
      <c r="J616" s="243"/>
      <c r="K616" s="290"/>
    </row>
    <row r="617" spans="1:11" s="235" customFormat="1" ht="23.45" customHeight="1">
      <c r="A617" s="248"/>
      <c r="B617" s="248"/>
      <c r="C617" s="251"/>
      <c r="D617" s="251"/>
      <c r="E617" s="243"/>
      <c r="F617" s="252"/>
      <c r="G617" s="252"/>
      <c r="H617" s="252"/>
      <c r="I617" s="252"/>
      <c r="J617" s="243"/>
      <c r="K617" s="290"/>
    </row>
    <row r="618" spans="1:11" s="235" customFormat="1" ht="23.45" customHeight="1">
      <c r="A618" s="248"/>
      <c r="B618" s="248"/>
      <c r="C618" s="251"/>
      <c r="D618" s="251"/>
      <c r="E618" s="243"/>
      <c r="F618" s="252"/>
      <c r="G618" s="252"/>
      <c r="H618" s="252"/>
      <c r="I618" s="252"/>
      <c r="J618" s="243"/>
      <c r="K618" s="290"/>
    </row>
    <row r="619" spans="1:11" s="235" customFormat="1" ht="23.45" customHeight="1">
      <c r="A619" s="248"/>
      <c r="B619" s="248"/>
      <c r="C619" s="251"/>
      <c r="D619" s="251"/>
      <c r="E619" s="243"/>
      <c r="F619" s="252"/>
      <c r="G619" s="252"/>
      <c r="H619" s="252"/>
      <c r="I619" s="252"/>
      <c r="J619" s="243"/>
      <c r="K619" s="290"/>
    </row>
    <row r="620" spans="1:11" s="235" customFormat="1" ht="23.45" customHeight="1">
      <c r="A620" s="248"/>
      <c r="B620" s="248"/>
      <c r="C620" s="251"/>
      <c r="D620" s="251"/>
      <c r="E620" s="243"/>
      <c r="F620" s="252"/>
      <c r="G620" s="252"/>
      <c r="H620" s="252"/>
      <c r="I620" s="252"/>
      <c r="J620" s="243"/>
      <c r="K620" s="290"/>
    </row>
    <row r="621" spans="1:11" s="235" customFormat="1" ht="23.45" customHeight="1">
      <c r="A621" s="248"/>
      <c r="B621" s="248"/>
      <c r="C621" s="251"/>
      <c r="D621" s="251"/>
      <c r="E621" s="243"/>
      <c r="F621" s="252"/>
      <c r="G621" s="252"/>
      <c r="H621" s="252"/>
      <c r="I621" s="252"/>
      <c r="J621" s="243"/>
      <c r="K621" s="290"/>
    </row>
    <row r="622" spans="1:11" s="235" customFormat="1" ht="23.45" customHeight="1">
      <c r="A622" s="248"/>
      <c r="B622" s="248"/>
      <c r="C622" s="251"/>
      <c r="D622" s="251"/>
      <c r="E622" s="243"/>
      <c r="F622" s="252"/>
      <c r="G622" s="252"/>
      <c r="H622" s="252"/>
      <c r="I622" s="252"/>
      <c r="J622" s="243"/>
      <c r="K622" s="290"/>
    </row>
    <row r="623" spans="1:11" s="235" customFormat="1" ht="23.45" customHeight="1">
      <c r="A623" s="248"/>
      <c r="B623" s="248"/>
      <c r="C623" s="251"/>
      <c r="D623" s="251"/>
      <c r="E623" s="243"/>
      <c r="F623" s="252"/>
      <c r="G623" s="252"/>
      <c r="H623" s="252"/>
      <c r="I623" s="252"/>
      <c r="J623" s="243"/>
      <c r="K623" s="290"/>
    </row>
    <row r="624" spans="1:11" s="235" customFormat="1" ht="23.45" customHeight="1">
      <c r="A624" s="248"/>
      <c r="B624" s="248"/>
      <c r="C624" s="251"/>
      <c r="D624" s="251"/>
      <c r="E624" s="243"/>
      <c r="F624" s="252"/>
      <c r="G624" s="252"/>
      <c r="H624" s="252"/>
      <c r="I624" s="252"/>
      <c r="J624" s="243"/>
      <c r="K624" s="290"/>
    </row>
    <row r="625" spans="1:11" s="235" customFormat="1" ht="23.45" customHeight="1">
      <c r="A625" s="248"/>
      <c r="B625" s="248"/>
      <c r="C625" s="251"/>
      <c r="D625" s="251"/>
      <c r="E625" s="243"/>
      <c r="F625" s="252"/>
      <c r="G625" s="252"/>
      <c r="H625" s="252"/>
      <c r="I625" s="252"/>
      <c r="J625" s="243"/>
      <c r="K625" s="290"/>
    </row>
    <row r="626" spans="1:11" s="235" customFormat="1" ht="23.45" customHeight="1">
      <c r="A626" s="248"/>
      <c r="B626" s="248"/>
      <c r="C626" s="251"/>
      <c r="D626" s="251"/>
      <c r="E626" s="243"/>
      <c r="F626" s="252"/>
      <c r="G626" s="252"/>
      <c r="H626" s="252"/>
      <c r="I626" s="252"/>
      <c r="J626" s="243"/>
      <c r="K626" s="290"/>
    </row>
    <row r="627" spans="1:11" s="235" customFormat="1" ht="23.45" customHeight="1">
      <c r="A627" s="248"/>
      <c r="B627" s="248"/>
      <c r="C627" s="251"/>
      <c r="D627" s="251"/>
      <c r="E627" s="243"/>
      <c r="F627" s="252"/>
      <c r="G627" s="252"/>
      <c r="H627" s="252"/>
      <c r="I627" s="252"/>
      <c r="J627" s="243"/>
      <c r="K627" s="290"/>
    </row>
    <row r="628" spans="1:11" s="235" customFormat="1" ht="23.45" customHeight="1">
      <c r="A628" s="248"/>
      <c r="B628" s="248"/>
      <c r="C628" s="251"/>
      <c r="D628" s="251"/>
      <c r="E628" s="243"/>
      <c r="F628" s="252"/>
      <c r="G628" s="252"/>
      <c r="H628" s="252"/>
      <c r="I628" s="252"/>
      <c r="J628" s="243"/>
      <c r="K628" s="290"/>
    </row>
    <row r="629" spans="1:11" s="235" customFormat="1" ht="23.45" customHeight="1">
      <c r="A629" s="248"/>
      <c r="B629" s="248"/>
      <c r="C629" s="251"/>
      <c r="D629" s="251"/>
      <c r="E629" s="243"/>
      <c r="F629" s="252"/>
      <c r="G629" s="252"/>
      <c r="H629" s="252"/>
      <c r="I629" s="252"/>
      <c r="J629" s="243"/>
      <c r="K629" s="290"/>
    </row>
    <row r="630" spans="1:11" s="235" customFormat="1" ht="23.45" customHeight="1">
      <c r="A630" s="248"/>
      <c r="B630" s="248"/>
      <c r="C630" s="251"/>
      <c r="D630" s="251"/>
      <c r="E630" s="243"/>
      <c r="F630" s="252"/>
      <c r="G630" s="252"/>
      <c r="H630" s="252"/>
      <c r="I630" s="252"/>
      <c r="J630" s="243"/>
      <c r="K630" s="290"/>
    </row>
    <row r="631" spans="1:11" s="235" customFormat="1" ht="23.45" customHeight="1">
      <c r="A631" s="248"/>
      <c r="B631" s="248"/>
      <c r="C631" s="251"/>
      <c r="D631" s="251"/>
      <c r="E631" s="243"/>
      <c r="F631" s="252"/>
      <c r="G631" s="252"/>
      <c r="H631" s="252"/>
      <c r="I631" s="252"/>
      <c r="J631" s="243"/>
      <c r="K631" s="290"/>
    </row>
    <row r="632" spans="1:11" s="235" customFormat="1" ht="23.45" customHeight="1">
      <c r="A632" s="248"/>
      <c r="B632" s="248"/>
      <c r="C632" s="251"/>
      <c r="D632" s="251"/>
      <c r="E632" s="243"/>
      <c r="F632" s="252"/>
      <c r="G632" s="252"/>
      <c r="H632" s="252"/>
      <c r="I632" s="252"/>
      <c r="J632" s="243"/>
      <c r="K632" s="290"/>
    </row>
    <row r="633" spans="1:11" s="235" customFormat="1" ht="23.45" customHeight="1">
      <c r="A633" s="248"/>
      <c r="B633" s="248"/>
      <c r="C633" s="251"/>
      <c r="D633" s="251"/>
      <c r="E633" s="243"/>
      <c r="F633" s="252"/>
      <c r="G633" s="252"/>
      <c r="H633" s="252"/>
      <c r="I633" s="252"/>
      <c r="J633" s="243"/>
      <c r="K633" s="290"/>
    </row>
    <row r="634" spans="1:11" s="235" customFormat="1" ht="23.45" customHeight="1">
      <c r="A634" s="248"/>
      <c r="B634" s="248"/>
      <c r="C634" s="251"/>
      <c r="D634" s="251"/>
      <c r="E634" s="243"/>
      <c r="F634" s="252"/>
      <c r="G634" s="252"/>
      <c r="H634" s="252"/>
      <c r="I634" s="252"/>
      <c r="J634" s="243"/>
      <c r="K634" s="290"/>
    </row>
    <row r="635" spans="1:11" s="235" customFormat="1" ht="23.45" customHeight="1">
      <c r="A635" s="248"/>
      <c r="B635" s="248"/>
      <c r="C635" s="251"/>
      <c r="D635" s="251"/>
      <c r="E635" s="243"/>
      <c r="F635" s="252"/>
      <c r="G635" s="252"/>
      <c r="H635" s="252"/>
      <c r="I635" s="252"/>
      <c r="J635" s="243"/>
      <c r="K635" s="290"/>
    </row>
    <row r="636" spans="1:11" s="235" customFormat="1" ht="23.45" customHeight="1">
      <c r="A636" s="248"/>
      <c r="B636" s="248"/>
      <c r="C636" s="251"/>
      <c r="D636" s="251"/>
      <c r="E636" s="243"/>
      <c r="F636" s="252"/>
      <c r="G636" s="252"/>
      <c r="H636" s="252"/>
      <c r="I636" s="252"/>
      <c r="J636" s="243"/>
      <c r="K636" s="290"/>
    </row>
    <row r="637" spans="1:11" s="235" customFormat="1" ht="23.45" customHeight="1">
      <c r="A637" s="248"/>
      <c r="B637" s="248"/>
      <c r="C637" s="251"/>
      <c r="D637" s="251"/>
      <c r="E637" s="243"/>
      <c r="F637" s="252"/>
      <c r="G637" s="252"/>
      <c r="H637" s="252"/>
      <c r="I637" s="252"/>
      <c r="J637" s="243"/>
      <c r="K637" s="290"/>
    </row>
    <row r="638" spans="1:11" s="235" customFormat="1" ht="23.45" customHeight="1">
      <c r="A638" s="248"/>
      <c r="B638" s="248"/>
      <c r="C638" s="251"/>
      <c r="D638" s="251"/>
      <c r="E638" s="243"/>
      <c r="F638" s="252"/>
      <c r="G638" s="252"/>
      <c r="H638" s="252"/>
      <c r="I638" s="252"/>
      <c r="J638" s="243"/>
      <c r="K638" s="290"/>
    </row>
    <row r="639" spans="1:11" s="235" customFormat="1" ht="23.45" customHeight="1">
      <c r="A639" s="248"/>
      <c r="B639" s="248"/>
      <c r="C639" s="251"/>
      <c r="D639" s="251"/>
      <c r="E639" s="243"/>
      <c r="F639" s="252"/>
      <c r="G639" s="252"/>
      <c r="H639" s="252"/>
      <c r="I639" s="252"/>
      <c r="J639" s="243"/>
      <c r="K639" s="290"/>
    </row>
    <row r="640" spans="1:11" s="235" customFormat="1" ht="23.45" customHeight="1">
      <c r="A640" s="248"/>
      <c r="B640" s="248"/>
      <c r="C640" s="251"/>
      <c r="D640" s="251"/>
      <c r="E640" s="243"/>
      <c r="F640" s="252"/>
      <c r="G640" s="252"/>
      <c r="H640" s="252"/>
      <c r="I640" s="252"/>
      <c r="J640" s="243"/>
      <c r="K640" s="290"/>
    </row>
    <row r="641" spans="1:11" s="235" customFormat="1" ht="23.45" customHeight="1">
      <c r="A641" s="248"/>
      <c r="B641" s="248"/>
      <c r="C641" s="251"/>
      <c r="D641" s="251"/>
      <c r="E641" s="243"/>
      <c r="F641" s="252"/>
      <c r="G641" s="252"/>
      <c r="H641" s="252"/>
      <c r="I641" s="252"/>
      <c r="J641" s="243"/>
      <c r="K641" s="290"/>
    </row>
    <row r="642" spans="1:11" s="235" customFormat="1" ht="23.45" customHeight="1">
      <c r="A642" s="248"/>
      <c r="B642" s="248"/>
      <c r="C642" s="251"/>
      <c r="D642" s="251"/>
      <c r="E642" s="243"/>
      <c r="F642" s="252"/>
      <c r="G642" s="252"/>
      <c r="H642" s="252"/>
      <c r="I642" s="252"/>
      <c r="J642" s="243"/>
      <c r="K642" s="290"/>
    </row>
    <row r="643" spans="1:11" s="235" customFormat="1" ht="23.45" customHeight="1">
      <c r="A643" s="248"/>
      <c r="B643" s="248"/>
      <c r="C643" s="251"/>
      <c r="D643" s="251"/>
      <c r="E643" s="243"/>
      <c r="F643" s="252"/>
      <c r="G643" s="252"/>
      <c r="H643" s="252"/>
      <c r="I643" s="252"/>
      <c r="J643" s="243"/>
      <c r="K643" s="290"/>
    </row>
    <row r="644" spans="1:11" s="235" customFormat="1" ht="23.45" customHeight="1">
      <c r="A644" s="248"/>
      <c r="B644" s="248"/>
      <c r="C644" s="251"/>
      <c r="D644" s="251"/>
      <c r="E644" s="243"/>
      <c r="F644" s="252"/>
      <c r="G644" s="252"/>
      <c r="H644" s="252"/>
      <c r="I644" s="252"/>
      <c r="J644" s="243"/>
      <c r="K644" s="290"/>
    </row>
    <row r="645" spans="1:11" s="235" customFormat="1" ht="23.45" customHeight="1">
      <c r="A645" s="248"/>
      <c r="B645" s="248"/>
      <c r="C645" s="251"/>
      <c r="D645" s="251"/>
      <c r="E645" s="243"/>
      <c r="F645" s="252"/>
      <c r="G645" s="252"/>
      <c r="H645" s="252"/>
      <c r="I645" s="252"/>
      <c r="J645" s="243"/>
      <c r="K645" s="290"/>
    </row>
    <row r="646" spans="1:11" s="235" customFormat="1" ht="23.45" customHeight="1">
      <c r="A646" s="248"/>
      <c r="B646" s="248"/>
      <c r="C646" s="251"/>
      <c r="D646" s="251"/>
      <c r="E646" s="243"/>
      <c r="F646" s="252"/>
      <c r="G646" s="252"/>
      <c r="H646" s="252"/>
      <c r="I646" s="252"/>
      <c r="J646" s="243"/>
      <c r="K646" s="290"/>
    </row>
    <row r="647" spans="1:11" s="235" customFormat="1" ht="23.45" customHeight="1">
      <c r="A647" s="248"/>
      <c r="B647" s="248"/>
      <c r="C647" s="251"/>
      <c r="D647" s="251"/>
      <c r="E647" s="243"/>
      <c r="F647" s="252"/>
      <c r="G647" s="252"/>
      <c r="H647" s="252"/>
      <c r="I647" s="252"/>
      <c r="J647" s="243"/>
      <c r="K647" s="290"/>
    </row>
    <row r="648" spans="1:11" s="235" customFormat="1" ht="23.45" customHeight="1">
      <c r="A648" s="248"/>
      <c r="B648" s="248"/>
      <c r="C648" s="251"/>
      <c r="D648" s="251"/>
      <c r="E648" s="243"/>
      <c r="F648" s="252"/>
      <c r="G648" s="252"/>
      <c r="H648" s="252"/>
      <c r="I648" s="252"/>
      <c r="J648" s="243"/>
      <c r="K648" s="290"/>
    </row>
    <row r="649" spans="1:11" s="235" customFormat="1" ht="23.45" customHeight="1">
      <c r="A649" s="248"/>
      <c r="B649" s="248"/>
      <c r="C649" s="251"/>
      <c r="D649" s="251"/>
      <c r="E649" s="243"/>
      <c r="F649" s="252"/>
      <c r="G649" s="252"/>
      <c r="H649" s="252"/>
      <c r="I649" s="252"/>
      <c r="J649" s="243"/>
      <c r="K649" s="290"/>
    </row>
    <row r="650" spans="1:11" s="235" customFormat="1" ht="23.45" customHeight="1">
      <c r="A650" s="248"/>
      <c r="B650" s="248"/>
      <c r="C650" s="251"/>
      <c r="D650" s="251"/>
      <c r="E650" s="243"/>
      <c r="F650" s="252"/>
      <c r="G650" s="252"/>
      <c r="H650" s="252"/>
      <c r="I650" s="252"/>
      <c r="J650" s="243"/>
      <c r="K650" s="290"/>
    </row>
    <row r="651" spans="1:11" s="235" customFormat="1" ht="23.45" customHeight="1">
      <c r="A651" s="248"/>
      <c r="B651" s="248"/>
      <c r="C651" s="251"/>
      <c r="D651" s="251"/>
      <c r="E651" s="243"/>
      <c r="F651" s="252"/>
      <c r="G651" s="252"/>
      <c r="H651" s="252"/>
      <c r="I651" s="252"/>
      <c r="J651" s="243"/>
      <c r="K651" s="290"/>
    </row>
    <row r="652" spans="1:11" s="235" customFormat="1" ht="23.45" customHeight="1">
      <c r="A652" s="248"/>
      <c r="B652" s="248"/>
      <c r="C652" s="251"/>
      <c r="D652" s="251"/>
      <c r="E652" s="243"/>
      <c r="F652" s="252"/>
      <c r="G652" s="252"/>
      <c r="H652" s="252"/>
      <c r="I652" s="252"/>
      <c r="J652" s="243"/>
      <c r="K652" s="290"/>
    </row>
    <row r="653" spans="1:11" s="235" customFormat="1" ht="23.45" customHeight="1">
      <c r="A653" s="248"/>
      <c r="B653" s="248"/>
      <c r="C653" s="251"/>
      <c r="D653" s="251"/>
      <c r="E653" s="243"/>
      <c r="F653" s="252"/>
      <c r="G653" s="252"/>
      <c r="H653" s="252"/>
      <c r="I653" s="252"/>
      <c r="J653" s="243"/>
      <c r="K653" s="290"/>
    </row>
    <row r="654" spans="1:11" s="235" customFormat="1" ht="23.45" customHeight="1">
      <c r="A654" s="248"/>
      <c r="B654" s="248"/>
      <c r="C654" s="251"/>
      <c r="D654" s="251"/>
      <c r="E654" s="243"/>
      <c r="F654" s="252"/>
      <c r="G654" s="252"/>
      <c r="H654" s="252"/>
      <c r="I654" s="252"/>
      <c r="J654" s="243"/>
      <c r="K654" s="290"/>
    </row>
    <row r="655" spans="1:11" s="235" customFormat="1" ht="23.45" customHeight="1">
      <c r="A655" s="248"/>
      <c r="B655" s="248"/>
      <c r="C655" s="251"/>
      <c r="D655" s="251"/>
      <c r="E655" s="243"/>
      <c r="F655" s="252"/>
      <c r="G655" s="252"/>
      <c r="H655" s="252"/>
      <c r="I655" s="252"/>
      <c r="J655" s="243"/>
      <c r="K655" s="290"/>
    </row>
    <row r="656" spans="1:11" s="235" customFormat="1" ht="23.45" customHeight="1">
      <c r="A656" s="248"/>
      <c r="B656" s="248"/>
      <c r="C656" s="251"/>
      <c r="D656" s="251"/>
      <c r="E656" s="243"/>
      <c r="F656" s="252"/>
      <c r="G656" s="252"/>
      <c r="H656" s="252"/>
      <c r="I656" s="252"/>
      <c r="J656" s="243"/>
      <c r="K656" s="290"/>
    </row>
    <row r="657" spans="1:11" s="235" customFormat="1" ht="23.45" customHeight="1">
      <c r="A657" s="248"/>
      <c r="B657" s="248"/>
      <c r="C657" s="251"/>
      <c r="D657" s="251"/>
      <c r="E657" s="243"/>
      <c r="F657" s="252"/>
      <c r="G657" s="252"/>
      <c r="H657" s="252"/>
      <c r="I657" s="252"/>
      <c r="J657" s="243"/>
      <c r="K657" s="290"/>
    </row>
    <row r="658" spans="1:11" s="235" customFormat="1" ht="23.45" customHeight="1">
      <c r="A658" s="248"/>
      <c r="B658" s="248"/>
      <c r="C658" s="251"/>
      <c r="D658" s="251"/>
      <c r="E658" s="243"/>
      <c r="F658" s="252"/>
      <c r="G658" s="252"/>
      <c r="H658" s="252"/>
      <c r="I658" s="252"/>
      <c r="J658" s="243"/>
      <c r="K658" s="290"/>
    </row>
    <row r="659" spans="1:11" s="235" customFormat="1" ht="23.45" customHeight="1">
      <c r="A659" s="248"/>
      <c r="B659" s="248"/>
      <c r="C659" s="251"/>
      <c r="D659" s="251"/>
      <c r="E659" s="243"/>
      <c r="F659" s="252"/>
      <c r="G659" s="252"/>
      <c r="H659" s="252"/>
      <c r="I659" s="252"/>
      <c r="J659" s="243"/>
      <c r="K659" s="290"/>
    </row>
    <row r="660" spans="1:11" s="235" customFormat="1" ht="23.45" customHeight="1">
      <c r="A660" s="248"/>
      <c r="B660" s="248"/>
      <c r="C660" s="251"/>
      <c r="D660" s="251"/>
      <c r="E660" s="243"/>
      <c r="F660" s="252"/>
      <c r="G660" s="252"/>
      <c r="H660" s="252"/>
      <c r="I660" s="252"/>
      <c r="J660" s="243"/>
      <c r="K660" s="290"/>
    </row>
    <row r="661" spans="1:11" s="235" customFormat="1" ht="23.45" customHeight="1">
      <c r="A661" s="248"/>
      <c r="B661" s="248"/>
      <c r="C661" s="251"/>
      <c r="D661" s="251"/>
      <c r="E661" s="243"/>
      <c r="F661" s="252"/>
      <c r="G661" s="252"/>
      <c r="H661" s="252"/>
      <c r="I661" s="252"/>
      <c r="J661" s="243"/>
      <c r="K661" s="290"/>
    </row>
    <row r="662" spans="1:11" s="235" customFormat="1" ht="23.45" customHeight="1">
      <c r="A662" s="248"/>
      <c r="B662" s="248"/>
      <c r="C662" s="251"/>
      <c r="D662" s="251"/>
      <c r="E662" s="243"/>
      <c r="F662" s="252"/>
      <c r="G662" s="252"/>
      <c r="H662" s="252"/>
      <c r="I662" s="252"/>
      <c r="J662" s="243"/>
      <c r="K662" s="290"/>
    </row>
    <row r="663" spans="1:11" s="235" customFormat="1" ht="23.45" customHeight="1">
      <c r="A663" s="248"/>
      <c r="B663" s="248"/>
      <c r="C663" s="251"/>
      <c r="D663" s="251"/>
      <c r="E663" s="243"/>
      <c r="F663" s="252"/>
      <c r="G663" s="252"/>
      <c r="H663" s="252"/>
      <c r="I663" s="252"/>
      <c r="J663" s="243"/>
      <c r="K663" s="290"/>
    </row>
    <row r="664" spans="1:11" s="235" customFormat="1" ht="23.45" customHeight="1">
      <c r="A664" s="248"/>
      <c r="B664" s="248"/>
      <c r="C664" s="251"/>
      <c r="D664" s="251"/>
      <c r="E664" s="243"/>
      <c r="F664" s="252"/>
      <c r="G664" s="252"/>
      <c r="H664" s="252"/>
      <c r="I664" s="252"/>
      <c r="J664" s="243"/>
      <c r="K664" s="290"/>
    </row>
    <row r="665" spans="1:11" s="235" customFormat="1" ht="23.45" customHeight="1">
      <c r="A665" s="248"/>
      <c r="B665" s="248"/>
      <c r="C665" s="251"/>
      <c r="D665" s="251"/>
      <c r="E665" s="243"/>
      <c r="F665" s="252"/>
      <c r="G665" s="252"/>
      <c r="H665" s="252"/>
      <c r="I665" s="252"/>
      <c r="J665" s="243"/>
      <c r="K665" s="290"/>
    </row>
    <row r="666" spans="1:11" s="235" customFormat="1" ht="23.45" customHeight="1">
      <c r="A666" s="248"/>
      <c r="B666" s="248"/>
      <c r="C666" s="251"/>
      <c r="D666" s="251"/>
      <c r="E666" s="243"/>
      <c r="F666" s="252"/>
      <c r="G666" s="252"/>
      <c r="H666" s="252"/>
      <c r="I666" s="252"/>
      <c r="J666" s="243"/>
      <c r="K666" s="290"/>
    </row>
    <row r="667" spans="1:11" s="235" customFormat="1" ht="23.45" customHeight="1">
      <c r="A667" s="248"/>
      <c r="B667" s="248"/>
      <c r="C667" s="251"/>
      <c r="D667" s="251"/>
      <c r="E667" s="243"/>
      <c r="F667" s="252"/>
      <c r="G667" s="252"/>
      <c r="H667" s="252"/>
      <c r="I667" s="252"/>
      <c r="J667" s="243"/>
      <c r="K667" s="290"/>
    </row>
    <row r="668" spans="1:11" s="235" customFormat="1" ht="23.45" customHeight="1">
      <c r="A668" s="248"/>
      <c r="B668" s="248"/>
      <c r="C668" s="251"/>
      <c r="D668" s="251"/>
      <c r="E668" s="243"/>
      <c r="F668" s="252"/>
      <c r="G668" s="252"/>
      <c r="H668" s="252"/>
      <c r="I668" s="252"/>
      <c r="J668" s="243"/>
      <c r="K668" s="290"/>
    </row>
    <row r="669" spans="1:11" s="235" customFormat="1" ht="23.45" customHeight="1">
      <c r="A669" s="248"/>
      <c r="B669" s="248"/>
      <c r="C669" s="251"/>
      <c r="D669" s="251"/>
      <c r="E669" s="243"/>
      <c r="F669" s="252"/>
      <c r="G669" s="252"/>
      <c r="H669" s="252"/>
      <c r="I669" s="252"/>
      <c r="J669" s="243"/>
      <c r="K669" s="290"/>
    </row>
    <row r="670" spans="1:11" s="235" customFormat="1" ht="23.45" customHeight="1">
      <c r="A670" s="248"/>
      <c r="B670" s="248"/>
      <c r="C670" s="251"/>
      <c r="D670" s="251"/>
      <c r="E670" s="243"/>
      <c r="F670" s="252"/>
      <c r="G670" s="252"/>
      <c r="H670" s="252"/>
      <c r="I670" s="252"/>
      <c r="J670" s="243"/>
      <c r="K670" s="290"/>
    </row>
    <row r="671" spans="1:11" s="235" customFormat="1" ht="23.45" customHeight="1">
      <c r="A671" s="248"/>
      <c r="B671" s="248"/>
      <c r="C671" s="251"/>
      <c r="D671" s="251"/>
      <c r="E671" s="243"/>
      <c r="F671" s="252"/>
      <c r="G671" s="252"/>
      <c r="H671" s="252"/>
      <c r="I671" s="252"/>
      <c r="J671" s="243"/>
      <c r="K671" s="290"/>
    </row>
    <row r="672" spans="1:11" s="235" customFormat="1" ht="23.45" customHeight="1">
      <c r="A672" s="248"/>
      <c r="B672" s="248"/>
      <c r="C672" s="251"/>
      <c r="D672" s="251"/>
      <c r="E672" s="243"/>
      <c r="F672" s="252"/>
      <c r="G672" s="252"/>
      <c r="H672" s="252"/>
      <c r="I672" s="252"/>
      <c r="J672" s="243"/>
      <c r="K672" s="290"/>
    </row>
    <row r="673" spans="1:11" s="235" customFormat="1" ht="23.45" customHeight="1">
      <c r="A673" s="248"/>
      <c r="B673" s="248"/>
      <c r="C673" s="251"/>
      <c r="D673" s="251"/>
      <c r="E673" s="243"/>
      <c r="F673" s="252"/>
      <c r="G673" s="252"/>
      <c r="H673" s="252"/>
      <c r="I673" s="252"/>
      <c r="J673" s="243"/>
      <c r="K673" s="290"/>
    </row>
    <row r="674" spans="1:11" s="235" customFormat="1" ht="23.45" customHeight="1">
      <c r="A674" s="248"/>
      <c r="B674" s="248"/>
      <c r="C674" s="251"/>
      <c r="D674" s="251"/>
      <c r="E674" s="243"/>
      <c r="F674" s="252"/>
      <c r="G674" s="252"/>
      <c r="H674" s="252"/>
      <c r="I674" s="252"/>
      <c r="J674" s="243"/>
      <c r="K674" s="290"/>
    </row>
    <row r="675" spans="1:11" s="235" customFormat="1" ht="23.45" customHeight="1">
      <c r="A675" s="248"/>
      <c r="B675" s="248"/>
      <c r="C675" s="251"/>
      <c r="D675" s="251"/>
      <c r="E675" s="243"/>
      <c r="F675" s="252"/>
      <c r="G675" s="252"/>
      <c r="H675" s="252"/>
      <c r="I675" s="252"/>
      <c r="J675" s="243"/>
      <c r="K675" s="290"/>
    </row>
    <row r="676" spans="1:11" s="235" customFormat="1" ht="23.45" customHeight="1">
      <c r="A676" s="248"/>
      <c r="B676" s="248"/>
      <c r="C676" s="251"/>
      <c r="D676" s="251"/>
      <c r="E676" s="243"/>
      <c r="F676" s="252"/>
      <c r="G676" s="252"/>
      <c r="H676" s="252"/>
      <c r="I676" s="252"/>
      <c r="J676" s="243"/>
      <c r="K676" s="290"/>
    </row>
    <row r="677" spans="1:11" s="235" customFormat="1" ht="23.45" customHeight="1">
      <c r="A677" s="248"/>
      <c r="B677" s="248"/>
      <c r="C677" s="251"/>
      <c r="D677" s="251"/>
      <c r="E677" s="243"/>
      <c r="F677" s="252"/>
      <c r="G677" s="252"/>
      <c r="H677" s="252"/>
      <c r="I677" s="252"/>
      <c r="J677" s="243"/>
      <c r="K677" s="290"/>
    </row>
    <row r="678" spans="1:11" s="235" customFormat="1" ht="23.45" customHeight="1">
      <c r="A678" s="248"/>
      <c r="B678" s="248"/>
      <c r="C678" s="251"/>
      <c r="D678" s="251"/>
      <c r="E678" s="243"/>
      <c r="F678" s="252"/>
      <c r="G678" s="252"/>
      <c r="H678" s="252"/>
      <c r="I678" s="252"/>
      <c r="J678" s="243"/>
      <c r="K678" s="290"/>
    </row>
    <row r="679" spans="1:11" s="235" customFormat="1" ht="23.45" customHeight="1">
      <c r="A679" s="248"/>
      <c r="B679" s="248"/>
      <c r="C679" s="251"/>
      <c r="D679" s="251"/>
      <c r="E679" s="243"/>
      <c r="F679" s="252"/>
      <c r="G679" s="252"/>
      <c r="H679" s="252"/>
      <c r="I679" s="252"/>
      <c r="J679" s="243"/>
      <c r="K679" s="290"/>
    </row>
    <row r="680" spans="1:11" s="235" customFormat="1" ht="23.45" customHeight="1">
      <c r="A680" s="248"/>
      <c r="B680" s="248"/>
      <c r="C680" s="251"/>
      <c r="D680" s="251"/>
      <c r="E680" s="243"/>
      <c r="F680" s="252"/>
      <c r="G680" s="252"/>
      <c r="H680" s="252"/>
      <c r="I680" s="252"/>
      <c r="J680" s="243"/>
      <c r="K680" s="290"/>
    </row>
    <row r="681" spans="1:11" s="235" customFormat="1" ht="23.45" customHeight="1">
      <c r="A681" s="248"/>
      <c r="B681" s="248"/>
      <c r="C681" s="251"/>
      <c r="D681" s="251"/>
      <c r="E681" s="243"/>
      <c r="F681" s="252"/>
      <c r="G681" s="252"/>
      <c r="H681" s="252"/>
      <c r="I681" s="252"/>
      <c r="J681" s="243"/>
      <c r="K681" s="290"/>
    </row>
    <row r="682" spans="1:11" s="235" customFormat="1" ht="23.45" customHeight="1">
      <c r="A682" s="248"/>
      <c r="B682" s="248"/>
      <c r="C682" s="251"/>
      <c r="D682" s="251"/>
      <c r="E682" s="243"/>
      <c r="F682" s="252"/>
      <c r="G682" s="252"/>
      <c r="H682" s="252"/>
      <c r="I682" s="252"/>
      <c r="J682" s="243"/>
      <c r="K682" s="290"/>
    </row>
    <row r="683" spans="1:11" s="235" customFormat="1" ht="23.45" customHeight="1">
      <c r="A683" s="248"/>
      <c r="B683" s="248"/>
      <c r="C683" s="251"/>
      <c r="D683" s="251"/>
      <c r="E683" s="243"/>
      <c r="F683" s="252"/>
      <c r="G683" s="252"/>
      <c r="H683" s="252"/>
      <c r="I683" s="252"/>
      <c r="J683" s="243"/>
      <c r="K683" s="290"/>
    </row>
    <row r="684" spans="1:11" s="235" customFormat="1" ht="23.45" customHeight="1">
      <c r="A684" s="248"/>
      <c r="B684" s="248"/>
      <c r="C684" s="251"/>
      <c r="D684" s="251"/>
      <c r="E684" s="243"/>
      <c r="F684" s="252"/>
      <c r="G684" s="252"/>
      <c r="H684" s="252"/>
      <c r="I684" s="252"/>
      <c r="J684" s="243"/>
      <c r="K684" s="290"/>
    </row>
    <row r="685" spans="1:11" s="235" customFormat="1" ht="23.45" customHeight="1">
      <c r="A685" s="248"/>
      <c r="B685" s="248"/>
      <c r="C685" s="251"/>
      <c r="D685" s="251"/>
      <c r="E685" s="243"/>
      <c r="F685" s="252"/>
      <c r="G685" s="252"/>
      <c r="H685" s="252"/>
      <c r="I685" s="252"/>
      <c r="J685" s="243"/>
      <c r="K685" s="290"/>
    </row>
    <row r="686" spans="1:11" s="235" customFormat="1" ht="23.45" customHeight="1">
      <c r="A686" s="248"/>
      <c r="B686" s="248"/>
      <c r="C686" s="251"/>
      <c r="D686" s="251"/>
      <c r="E686" s="243"/>
      <c r="F686" s="252"/>
      <c r="G686" s="252"/>
      <c r="H686" s="252"/>
      <c r="I686" s="252"/>
      <c r="J686" s="243"/>
      <c r="K686" s="290"/>
    </row>
    <row r="687" spans="1:11" s="235" customFormat="1" ht="23.45" customHeight="1">
      <c r="A687" s="248"/>
      <c r="B687" s="248"/>
      <c r="C687" s="251"/>
      <c r="D687" s="251"/>
      <c r="E687" s="243"/>
      <c r="F687" s="252"/>
      <c r="G687" s="252"/>
      <c r="H687" s="252"/>
      <c r="I687" s="252"/>
      <c r="J687" s="243"/>
      <c r="K687" s="290"/>
    </row>
    <row r="688" spans="1:11" s="235" customFormat="1" ht="23.45" customHeight="1">
      <c r="A688" s="248"/>
      <c r="B688" s="248"/>
      <c r="C688" s="251"/>
      <c r="D688" s="251"/>
      <c r="E688" s="243"/>
      <c r="F688" s="252"/>
      <c r="G688" s="252"/>
      <c r="H688" s="252"/>
      <c r="I688" s="252"/>
      <c r="J688" s="243"/>
      <c r="K688" s="290"/>
    </row>
    <row r="689" spans="1:11" s="235" customFormat="1" ht="23.45" customHeight="1">
      <c r="A689" s="248"/>
      <c r="B689" s="248"/>
      <c r="C689" s="251"/>
      <c r="D689" s="251"/>
      <c r="E689" s="243"/>
      <c r="F689" s="252"/>
      <c r="G689" s="252"/>
      <c r="H689" s="252"/>
      <c r="I689" s="252"/>
      <c r="J689" s="243"/>
      <c r="K689" s="290"/>
    </row>
    <row r="690" spans="1:11" s="235" customFormat="1" ht="23.45" customHeight="1">
      <c r="A690" s="248"/>
      <c r="B690" s="248"/>
      <c r="C690" s="251"/>
      <c r="D690" s="251"/>
      <c r="E690" s="243"/>
      <c r="F690" s="252"/>
      <c r="G690" s="252"/>
      <c r="H690" s="252"/>
      <c r="I690" s="252"/>
      <c r="J690" s="243"/>
      <c r="K690" s="290"/>
    </row>
    <row r="691" spans="1:11" s="235" customFormat="1" ht="23.45" customHeight="1">
      <c r="A691" s="248"/>
      <c r="B691" s="248"/>
      <c r="C691" s="251"/>
      <c r="D691" s="251"/>
      <c r="E691" s="243"/>
      <c r="F691" s="252"/>
      <c r="G691" s="252"/>
      <c r="H691" s="252"/>
      <c r="I691" s="252"/>
      <c r="J691" s="243"/>
      <c r="K691" s="290"/>
    </row>
    <row r="692" spans="1:11" s="235" customFormat="1" ht="23.45" customHeight="1">
      <c r="A692" s="248"/>
      <c r="B692" s="248"/>
      <c r="C692" s="251"/>
      <c r="D692" s="251"/>
      <c r="E692" s="243"/>
      <c r="F692" s="252"/>
      <c r="G692" s="252"/>
      <c r="H692" s="252"/>
      <c r="I692" s="252"/>
      <c r="J692" s="243"/>
      <c r="K692" s="290"/>
    </row>
    <row r="693" spans="1:11" s="235" customFormat="1" ht="23.45" customHeight="1">
      <c r="A693" s="248"/>
      <c r="B693" s="248"/>
      <c r="C693" s="251"/>
      <c r="D693" s="251"/>
      <c r="E693" s="243"/>
      <c r="F693" s="252"/>
      <c r="G693" s="252"/>
      <c r="H693" s="252"/>
      <c r="I693" s="252"/>
      <c r="J693" s="243"/>
      <c r="K693" s="290"/>
    </row>
    <row r="694" spans="1:11" s="235" customFormat="1" ht="23.45" customHeight="1">
      <c r="A694" s="248"/>
      <c r="B694" s="248"/>
      <c r="C694" s="251"/>
      <c r="D694" s="251"/>
      <c r="E694" s="243"/>
      <c r="F694" s="252"/>
      <c r="G694" s="252"/>
      <c r="H694" s="252"/>
      <c r="I694" s="252"/>
      <c r="J694" s="243"/>
      <c r="K694" s="290"/>
    </row>
    <row r="695" spans="1:11" s="235" customFormat="1" ht="23.45" customHeight="1">
      <c r="A695" s="248"/>
      <c r="B695" s="248"/>
      <c r="C695" s="251"/>
      <c r="D695" s="251"/>
      <c r="E695" s="243"/>
      <c r="F695" s="252"/>
      <c r="G695" s="252"/>
      <c r="H695" s="252"/>
      <c r="I695" s="252"/>
      <c r="J695" s="243"/>
      <c r="K695" s="290"/>
    </row>
    <row r="696" spans="1:11" s="235" customFormat="1" ht="23.45" customHeight="1">
      <c r="A696" s="248"/>
      <c r="B696" s="248"/>
      <c r="C696" s="251"/>
      <c r="D696" s="251"/>
      <c r="E696" s="243"/>
      <c r="F696" s="252"/>
      <c r="G696" s="252"/>
      <c r="H696" s="252"/>
      <c r="I696" s="252"/>
      <c r="J696" s="243"/>
      <c r="K696" s="290"/>
    </row>
    <row r="697" spans="1:11" s="235" customFormat="1" ht="23.45" customHeight="1">
      <c r="A697" s="248"/>
      <c r="B697" s="248"/>
      <c r="C697" s="251"/>
      <c r="D697" s="251"/>
      <c r="E697" s="243"/>
      <c r="F697" s="252"/>
      <c r="G697" s="252"/>
      <c r="H697" s="252"/>
      <c r="I697" s="252"/>
      <c r="J697" s="243"/>
      <c r="K697" s="290"/>
    </row>
    <row r="698" spans="1:11" s="235" customFormat="1" ht="23.45" customHeight="1">
      <c r="A698" s="248"/>
      <c r="B698" s="248"/>
      <c r="C698" s="251"/>
      <c r="D698" s="251"/>
      <c r="E698" s="243"/>
      <c r="F698" s="252"/>
      <c r="G698" s="252"/>
      <c r="H698" s="252"/>
      <c r="I698" s="252"/>
      <c r="J698" s="243"/>
      <c r="K698" s="290"/>
    </row>
    <row r="699" spans="1:11" s="235" customFormat="1" ht="23.45" customHeight="1">
      <c r="A699" s="248"/>
      <c r="B699" s="248"/>
      <c r="C699" s="251"/>
      <c r="D699" s="251"/>
      <c r="E699" s="243"/>
      <c r="F699" s="252"/>
      <c r="G699" s="252"/>
      <c r="H699" s="252"/>
      <c r="I699" s="252"/>
      <c r="J699" s="243"/>
      <c r="K699" s="290"/>
    </row>
    <row r="700" spans="1:11" s="235" customFormat="1" ht="23.45" customHeight="1">
      <c r="A700" s="248"/>
      <c r="B700" s="248"/>
      <c r="C700" s="251"/>
      <c r="D700" s="251"/>
      <c r="E700" s="243"/>
      <c r="F700" s="252"/>
      <c r="G700" s="252"/>
      <c r="H700" s="252"/>
      <c r="I700" s="252"/>
      <c r="J700" s="243"/>
      <c r="K700" s="290"/>
    </row>
    <row r="701" spans="1:11" s="235" customFormat="1" ht="23.45" customHeight="1">
      <c r="A701" s="248"/>
      <c r="B701" s="248"/>
      <c r="C701" s="251"/>
      <c r="D701" s="251"/>
      <c r="E701" s="243"/>
      <c r="F701" s="252"/>
      <c r="G701" s="252"/>
      <c r="H701" s="252"/>
      <c r="I701" s="252"/>
      <c r="J701" s="243"/>
      <c r="K701" s="290"/>
    </row>
    <row r="702" spans="1:11" s="235" customFormat="1" ht="23.45" customHeight="1">
      <c r="A702" s="248"/>
      <c r="B702" s="248"/>
      <c r="C702" s="251"/>
      <c r="D702" s="251"/>
      <c r="E702" s="243"/>
      <c r="F702" s="252"/>
      <c r="G702" s="252"/>
      <c r="H702" s="252"/>
      <c r="I702" s="252"/>
      <c r="J702" s="243"/>
      <c r="K702" s="290"/>
    </row>
    <row r="703" spans="1:11" s="235" customFormat="1" ht="23.45" customHeight="1">
      <c r="A703" s="248"/>
      <c r="B703" s="248"/>
      <c r="C703" s="251"/>
      <c r="D703" s="251"/>
      <c r="E703" s="243"/>
      <c r="F703" s="252"/>
      <c r="G703" s="252"/>
      <c r="H703" s="252"/>
      <c r="I703" s="252"/>
      <c r="J703" s="243"/>
      <c r="K703" s="290"/>
    </row>
    <row r="704" spans="1:11" s="235" customFormat="1" ht="23.45" customHeight="1">
      <c r="A704" s="248"/>
      <c r="B704" s="248"/>
      <c r="C704" s="251"/>
      <c r="D704" s="251"/>
      <c r="E704" s="243"/>
      <c r="F704" s="252"/>
      <c r="G704" s="252"/>
      <c r="H704" s="252"/>
      <c r="I704" s="252"/>
      <c r="J704" s="243"/>
      <c r="K704" s="290"/>
    </row>
    <row r="705" spans="1:11" s="235" customFormat="1" ht="23.45" customHeight="1">
      <c r="A705" s="248"/>
      <c r="B705" s="248"/>
      <c r="C705" s="251"/>
      <c r="D705" s="251"/>
      <c r="E705" s="243"/>
      <c r="F705" s="252"/>
      <c r="G705" s="252"/>
      <c r="H705" s="252"/>
      <c r="I705" s="252"/>
      <c r="J705" s="243"/>
      <c r="K705" s="290"/>
    </row>
    <row r="706" spans="1:11" s="235" customFormat="1" ht="23.45" customHeight="1">
      <c r="A706" s="248"/>
      <c r="B706" s="248"/>
      <c r="C706" s="251"/>
      <c r="D706" s="251"/>
      <c r="E706" s="243"/>
      <c r="F706" s="252"/>
      <c r="G706" s="252"/>
      <c r="H706" s="252"/>
      <c r="I706" s="252"/>
      <c r="J706" s="243"/>
      <c r="K706" s="290"/>
    </row>
    <row r="707" spans="1:11" s="235" customFormat="1" ht="23.45" customHeight="1">
      <c r="A707" s="248"/>
      <c r="B707" s="248"/>
      <c r="C707" s="251"/>
      <c r="D707" s="251"/>
      <c r="E707" s="243"/>
      <c r="F707" s="252"/>
      <c r="G707" s="252"/>
      <c r="H707" s="252"/>
      <c r="I707" s="252"/>
      <c r="J707" s="243"/>
      <c r="K707" s="290"/>
    </row>
    <row r="708" spans="1:11" s="235" customFormat="1" ht="23.45" customHeight="1">
      <c r="A708" s="248"/>
      <c r="B708" s="248"/>
      <c r="C708" s="251"/>
      <c r="D708" s="251"/>
      <c r="E708" s="243"/>
      <c r="F708" s="252"/>
      <c r="G708" s="252"/>
      <c r="H708" s="252"/>
      <c r="I708" s="252"/>
      <c r="J708" s="243"/>
      <c r="K708" s="290"/>
    </row>
    <row r="709" spans="1:11" s="235" customFormat="1" ht="23.45" customHeight="1">
      <c r="A709" s="248"/>
      <c r="B709" s="248"/>
      <c r="C709" s="251"/>
      <c r="D709" s="251"/>
      <c r="E709" s="243"/>
      <c r="F709" s="252"/>
      <c r="G709" s="252"/>
      <c r="H709" s="252"/>
      <c r="I709" s="252"/>
      <c r="J709" s="243"/>
      <c r="K709" s="290"/>
    </row>
    <row r="710" spans="1:11" s="235" customFormat="1" ht="23.45" customHeight="1">
      <c r="A710" s="248"/>
      <c r="B710" s="248"/>
      <c r="C710" s="251"/>
      <c r="D710" s="251"/>
      <c r="E710" s="243"/>
      <c r="F710" s="252"/>
      <c r="G710" s="252"/>
      <c r="H710" s="252"/>
      <c r="I710" s="252"/>
      <c r="J710" s="243"/>
      <c r="K710" s="290"/>
    </row>
    <row r="711" spans="1:11" s="235" customFormat="1" ht="23.45" customHeight="1">
      <c r="A711" s="248"/>
      <c r="B711" s="248"/>
      <c r="C711" s="251"/>
      <c r="D711" s="251"/>
      <c r="E711" s="243"/>
      <c r="F711" s="252"/>
      <c r="G711" s="252"/>
      <c r="H711" s="252"/>
      <c r="I711" s="252"/>
      <c r="J711" s="243"/>
      <c r="K711" s="290"/>
    </row>
    <row r="712" spans="1:11" s="235" customFormat="1" ht="23.45" customHeight="1">
      <c r="A712" s="248"/>
      <c r="B712" s="248"/>
      <c r="C712" s="251"/>
      <c r="D712" s="251"/>
      <c r="E712" s="243"/>
      <c r="F712" s="252"/>
      <c r="G712" s="252"/>
      <c r="H712" s="252"/>
      <c r="I712" s="252"/>
      <c r="J712" s="243"/>
      <c r="K712" s="290"/>
    </row>
    <row r="713" spans="1:11" s="235" customFormat="1" ht="23.45" customHeight="1">
      <c r="A713" s="248"/>
      <c r="B713" s="248"/>
      <c r="C713" s="251"/>
      <c r="D713" s="251"/>
      <c r="E713" s="243"/>
      <c r="F713" s="252"/>
      <c r="G713" s="252"/>
      <c r="H713" s="252"/>
      <c r="I713" s="252"/>
      <c r="J713" s="243"/>
      <c r="K713" s="290"/>
    </row>
    <row r="714" spans="1:11" s="235" customFormat="1" ht="23.45" customHeight="1">
      <c r="A714" s="248"/>
      <c r="B714" s="248"/>
      <c r="C714" s="251"/>
      <c r="D714" s="251"/>
      <c r="E714" s="243"/>
      <c r="F714" s="252"/>
      <c r="G714" s="252"/>
      <c r="H714" s="252"/>
      <c r="I714" s="252"/>
      <c r="J714" s="243"/>
      <c r="K714" s="290"/>
    </row>
    <row r="715" spans="1:11" s="235" customFormat="1" ht="23.45" customHeight="1">
      <c r="A715" s="248"/>
      <c r="B715" s="248"/>
      <c r="C715" s="251"/>
      <c r="D715" s="251"/>
      <c r="E715" s="243"/>
      <c r="F715" s="252"/>
      <c r="G715" s="252"/>
      <c r="H715" s="252"/>
      <c r="I715" s="252"/>
      <c r="J715" s="243"/>
      <c r="K715" s="290"/>
    </row>
    <row r="716" spans="1:11" s="235" customFormat="1" ht="23.45" customHeight="1">
      <c r="A716" s="248"/>
      <c r="B716" s="248"/>
      <c r="C716" s="251"/>
      <c r="D716" s="251"/>
      <c r="E716" s="243"/>
      <c r="F716" s="252"/>
      <c r="G716" s="252"/>
      <c r="H716" s="252"/>
      <c r="I716" s="252"/>
      <c r="J716" s="243"/>
      <c r="K716" s="290"/>
    </row>
    <row r="717" spans="1:11" s="235" customFormat="1" ht="23.45" customHeight="1">
      <c r="A717" s="248"/>
      <c r="B717" s="248"/>
      <c r="C717" s="251"/>
      <c r="D717" s="251"/>
      <c r="E717" s="243"/>
      <c r="F717" s="252"/>
      <c r="G717" s="252"/>
      <c r="H717" s="252"/>
      <c r="I717" s="252"/>
      <c r="J717" s="243"/>
      <c r="K717" s="290"/>
    </row>
    <row r="718" spans="1:11" s="235" customFormat="1" ht="23.45" customHeight="1">
      <c r="A718" s="248"/>
      <c r="B718" s="248"/>
      <c r="C718" s="251"/>
      <c r="D718" s="251"/>
      <c r="E718" s="243"/>
      <c r="F718" s="252"/>
      <c r="G718" s="252"/>
      <c r="H718" s="252"/>
      <c r="I718" s="252"/>
      <c r="J718" s="243"/>
      <c r="K718" s="290"/>
    </row>
    <row r="719" spans="1:11" s="235" customFormat="1" ht="23.45" customHeight="1">
      <c r="A719" s="248"/>
      <c r="B719" s="248"/>
      <c r="C719" s="251"/>
      <c r="D719" s="251"/>
      <c r="E719" s="243"/>
      <c r="F719" s="252"/>
      <c r="G719" s="252"/>
      <c r="H719" s="252"/>
      <c r="I719" s="252"/>
      <c r="J719" s="243"/>
      <c r="K719" s="290"/>
    </row>
    <row r="720" spans="1:11" s="235" customFormat="1" ht="23.45" customHeight="1">
      <c r="A720" s="248"/>
      <c r="B720" s="248"/>
      <c r="C720" s="251"/>
      <c r="D720" s="251"/>
      <c r="E720" s="243"/>
      <c r="F720" s="252"/>
      <c r="G720" s="252"/>
      <c r="H720" s="252"/>
      <c r="I720" s="252"/>
      <c r="J720" s="243"/>
      <c r="K720" s="290"/>
    </row>
    <row r="721" spans="1:11" s="235" customFormat="1" ht="23.45" customHeight="1">
      <c r="A721" s="248"/>
      <c r="B721" s="248"/>
      <c r="C721" s="251"/>
      <c r="D721" s="251"/>
      <c r="E721" s="243"/>
      <c r="F721" s="252"/>
      <c r="G721" s="252"/>
      <c r="H721" s="252"/>
      <c r="I721" s="252"/>
      <c r="J721" s="243"/>
      <c r="K721" s="290"/>
    </row>
    <row r="722" spans="1:11" s="235" customFormat="1" ht="23.45" customHeight="1">
      <c r="A722" s="248"/>
      <c r="B722" s="248"/>
      <c r="C722" s="251"/>
      <c r="D722" s="251"/>
      <c r="E722" s="243"/>
      <c r="F722" s="252"/>
      <c r="G722" s="252"/>
      <c r="H722" s="252"/>
      <c r="I722" s="252"/>
      <c r="J722" s="243"/>
      <c r="K722" s="290"/>
    </row>
    <row r="723" spans="1:11" s="235" customFormat="1" ht="23.45" customHeight="1">
      <c r="A723" s="248"/>
      <c r="B723" s="248"/>
      <c r="C723" s="251"/>
      <c r="D723" s="251"/>
      <c r="E723" s="243"/>
      <c r="F723" s="252"/>
      <c r="G723" s="252"/>
      <c r="H723" s="252"/>
      <c r="I723" s="252"/>
      <c r="J723" s="243"/>
      <c r="K723" s="290"/>
    </row>
    <row r="724" spans="1:11" s="235" customFormat="1" ht="23.45" customHeight="1">
      <c r="A724" s="248"/>
      <c r="B724" s="248"/>
      <c r="C724" s="251"/>
      <c r="D724" s="251"/>
      <c r="E724" s="243"/>
      <c r="F724" s="252"/>
      <c r="G724" s="252"/>
      <c r="H724" s="252"/>
      <c r="I724" s="252"/>
      <c r="J724" s="243"/>
      <c r="K724" s="290"/>
    </row>
    <row r="725" spans="1:11" s="235" customFormat="1" ht="23.45" customHeight="1">
      <c r="A725" s="248"/>
      <c r="B725" s="248"/>
      <c r="C725" s="251"/>
      <c r="D725" s="251"/>
      <c r="E725" s="243"/>
      <c r="F725" s="252"/>
      <c r="G725" s="252"/>
      <c r="H725" s="252"/>
      <c r="I725" s="252"/>
      <c r="J725" s="243"/>
      <c r="K725" s="290"/>
    </row>
    <row r="726" spans="1:11" s="235" customFormat="1" ht="23.45" customHeight="1">
      <c r="A726" s="248"/>
      <c r="B726" s="248"/>
      <c r="C726" s="251"/>
      <c r="D726" s="251"/>
      <c r="E726" s="243"/>
      <c r="F726" s="252"/>
      <c r="G726" s="252"/>
      <c r="H726" s="252"/>
      <c r="I726" s="252"/>
      <c r="J726" s="243"/>
      <c r="K726" s="290"/>
    </row>
    <row r="727" spans="1:11" s="235" customFormat="1" ht="23.45" customHeight="1">
      <c r="A727" s="248"/>
      <c r="B727" s="248"/>
      <c r="C727" s="251"/>
      <c r="D727" s="251"/>
      <c r="E727" s="243"/>
      <c r="F727" s="252"/>
      <c r="G727" s="252"/>
      <c r="H727" s="252"/>
      <c r="I727" s="252"/>
      <c r="J727" s="243"/>
      <c r="K727" s="290"/>
    </row>
    <row r="728" spans="1:11" s="235" customFormat="1" ht="23.45" customHeight="1">
      <c r="A728" s="248"/>
      <c r="B728" s="248"/>
      <c r="C728" s="251"/>
      <c r="D728" s="251"/>
      <c r="E728" s="243"/>
      <c r="F728" s="252"/>
      <c r="G728" s="252"/>
      <c r="H728" s="252"/>
      <c r="I728" s="252"/>
      <c r="J728" s="243"/>
      <c r="K728" s="290"/>
    </row>
    <row r="729" spans="1:11" s="235" customFormat="1" ht="23.45" customHeight="1">
      <c r="A729" s="248"/>
      <c r="B729" s="248"/>
      <c r="C729" s="251"/>
      <c r="D729" s="251"/>
      <c r="E729" s="243"/>
      <c r="F729" s="252"/>
      <c r="G729" s="252"/>
      <c r="H729" s="252"/>
      <c r="I729" s="252"/>
      <c r="J729" s="243"/>
      <c r="K729" s="290"/>
    </row>
    <row r="730" spans="1:11" s="235" customFormat="1" ht="23.45" customHeight="1">
      <c r="A730" s="248"/>
      <c r="B730" s="248"/>
      <c r="C730" s="251"/>
      <c r="D730" s="251"/>
      <c r="E730" s="243"/>
      <c r="F730" s="252"/>
      <c r="G730" s="252"/>
      <c r="H730" s="252"/>
      <c r="I730" s="252"/>
      <c r="J730" s="243"/>
      <c r="K730" s="290"/>
    </row>
    <row r="731" spans="1:11" s="235" customFormat="1" ht="23.45" customHeight="1">
      <c r="A731" s="248"/>
      <c r="B731" s="248"/>
      <c r="C731" s="251"/>
      <c r="D731" s="251"/>
      <c r="E731" s="243"/>
      <c r="F731" s="252"/>
      <c r="G731" s="252"/>
      <c r="H731" s="252"/>
      <c r="I731" s="252"/>
      <c r="J731" s="243"/>
      <c r="K731" s="290"/>
    </row>
    <row r="732" spans="1:11" s="235" customFormat="1" ht="23.45" customHeight="1">
      <c r="A732" s="248"/>
      <c r="B732" s="248"/>
      <c r="C732" s="251"/>
      <c r="D732" s="251"/>
      <c r="E732" s="243"/>
      <c r="F732" s="252"/>
      <c r="G732" s="252"/>
      <c r="H732" s="252"/>
      <c r="I732" s="252"/>
      <c r="J732" s="243"/>
      <c r="K732" s="290"/>
    </row>
    <row r="733" spans="1:11" s="235" customFormat="1" ht="23.45" customHeight="1">
      <c r="A733" s="248"/>
      <c r="B733" s="248"/>
      <c r="C733" s="251"/>
      <c r="D733" s="251"/>
      <c r="E733" s="243"/>
      <c r="F733" s="252"/>
      <c r="G733" s="252"/>
      <c r="H733" s="252"/>
      <c r="I733" s="252"/>
      <c r="J733" s="243"/>
      <c r="K733" s="290"/>
    </row>
    <row r="734" spans="1:11" s="235" customFormat="1" ht="23.45" customHeight="1">
      <c r="A734" s="248"/>
      <c r="B734" s="248"/>
      <c r="C734" s="251"/>
      <c r="D734" s="251"/>
      <c r="E734" s="243"/>
      <c r="F734" s="252"/>
      <c r="G734" s="252"/>
      <c r="H734" s="252"/>
      <c r="I734" s="252"/>
      <c r="J734" s="243"/>
      <c r="K734" s="290"/>
    </row>
    <row r="735" spans="1:11" s="235" customFormat="1" ht="23.45" customHeight="1">
      <c r="A735" s="248"/>
      <c r="B735" s="248"/>
      <c r="C735" s="251"/>
      <c r="D735" s="251"/>
      <c r="E735" s="243"/>
      <c r="F735" s="252"/>
      <c r="G735" s="252"/>
      <c r="H735" s="252"/>
      <c r="I735" s="252"/>
      <c r="J735" s="243"/>
      <c r="K735" s="290"/>
    </row>
    <row r="736" spans="1:11" s="235" customFormat="1" ht="23.45" customHeight="1">
      <c r="A736" s="248"/>
      <c r="B736" s="248"/>
      <c r="C736" s="251"/>
      <c r="D736" s="251"/>
      <c r="E736" s="243"/>
      <c r="F736" s="252"/>
      <c r="G736" s="252"/>
      <c r="H736" s="252"/>
      <c r="I736" s="252"/>
      <c r="J736" s="243"/>
      <c r="K736" s="290"/>
    </row>
    <row r="737" spans="1:11" s="235" customFormat="1" ht="23.45" customHeight="1">
      <c r="A737" s="248"/>
      <c r="B737" s="248"/>
      <c r="C737" s="251"/>
      <c r="D737" s="251"/>
      <c r="E737" s="243"/>
      <c r="F737" s="252"/>
      <c r="G737" s="252"/>
      <c r="H737" s="252"/>
      <c r="I737" s="252"/>
      <c r="J737" s="243"/>
      <c r="K737" s="290"/>
    </row>
    <row r="738" spans="1:11" s="235" customFormat="1" ht="23.45" customHeight="1">
      <c r="A738" s="248"/>
      <c r="B738" s="248"/>
      <c r="C738" s="251"/>
      <c r="D738" s="251"/>
      <c r="E738" s="243"/>
      <c r="F738" s="252"/>
      <c r="G738" s="252"/>
      <c r="H738" s="252"/>
      <c r="I738" s="252"/>
      <c r="J738" s="243"/>
      <c r="K738" s="290"/>
    </row>
    <row r="739" spans="1:11" s="235" customFormat="1" ht="23.45" customHeight="1">
      <c r="A739" s="248"/>
      <c r="B739" s="248"/>
      <c r="C739" s="251"/>
      <c r="D739" s="251"/>
      <c r="E739" s="243"/>
      <c r="F739" s="252"/>
      <c r="G739" s="252"/>
      <c r="H739" s="252"/>
      <c r="I739" s="252"/>
      <c r="J739" s="243"/>
      <c r="K739" s="290"/>
    </row>
    <row r="740" spans="1:11" s="235" customFormat="1" ht="23.45" customHeight="1">
      <c r="A740" s="248"/>
      <c r="B740" s="248"/>
      <c r="C740" s="251"/>
      <c r="D740" s="251"/>
      <c r="E740" s="243"/>
      <c r="F740" s="252"/>
      <c r="G740" s="252"/>
      <c r="H740" s="252"/>
      <c r="I740" s="252"/>
      <c r="J740" s="243"/>
      <c r="K740" s="290"/>
    </row>
    <row r="741" spans="1:11" s="235" customFormat="1" ht="23.45" customHeight="1">
      <c r="A741" s="248"/>
      <c r="B741" s="248"/>
      <c r="C741" s="251"/>
      <c r="D741" s="251"/>
      <c r="E741" s="243"/>
      <c r="F741" s="252"/>
      <c r="G741" s="252"/>
      <c r="H741" s="252"/>
      <c r="I741" s="252"/>
      <c r="J741" s="243"/>
      <c r="K741" s="290"/>
    </row>
    <row r="742" spans="1:11" s="235" customFormat="1" ht="23.45" customHeight="1">
      <c r="A742" s="248"/>
      <c r="B742" s="248"/>
      <c r="C742" s="251"/>
      <c r="D742" s="251"/>
      <c r="E742" s="243"/>
      <c r="F742" s="252"/>
      <c r="G742" s="252"/>
      <c r="H742" s="252"/>
      <c r="I742" s="252"/>
      <c r="J742" s="243"/>
      <c r="K742" s="290"/>
    </row>
    <row r="743" spans="1:11" s="235" customFormat="1" ht="23.45" customHeight="1">
      <c r="A743" s="248"/>
      <c r="B743" s="248"/>
      <c r="C743" s="251"/>
      <c r="D743" s="251"/>
      <c r="E743" s="243"/>
      <c r="F743" s="252"/>
      <c r="G743" s="252"/>
      <c r="H743" s="252"/>
      <c r="I743" s="252"/>
      <c r="J743" s="243"/>
      <c r="K743" s="290"/>
    </row>
    <row r="744" spans="1:11" s="235" customFormat="1" ht="23.45" customHeight="1">
      <c r="A744" s="248"/>
      <c r="B744" s="248"/>
      <c r="C744" s="251"/>
      <c r="D744" s="251"/>
      <c r="E744" s="243"/>
      <c r="F744" s="252"/>
      <c r="G744" s="252"/>
      <c r="H744" s="252"/>
      <c r="I744" s="252"/>
      <c r="J744" s="243"/>
      <c r="K744" s="290"/>
    </row>
    <row r="745" spans="1:11" s="235" customFormat="1" ht="23.45" customHeight="1">
      <c r="A745" s="248"/>
      <c r="B745" s="248"/>
      <c r="C745" s="251"/>
      <c r="D745" s="251"/>
      <c r="E745" s="243"/>
      <c r="F745" s="252"/>
      <c r="G745" s="252"/>
      <c r="H745" s="252"/>
      <c r="I745" s="252"/>
      <c r="J745" s="243"/>
      <c r="K745" s="290"/>
    </row>
    <row r="746" spans="1:11" s="235" customFormat="1" ht="23.45" customHeight="1">
      <c r="A746" s="248"/>
      <c r="B746" s="248"/>
      <c r="C746" s="251"/>
      <c r="D746" s="251"/>
      <c r="E746" s="243"/>
      <c r="F746" s="252"/>
      <c r="G746" s="252"/>
      <c r="H746" s="252"/>
      <c r="I746" s="252"/>
      <c r="J746" s="243"/>
      <c r="K746" s="290"/>
    </row>
    <row r="747" spans="1:11" s="235" customFormat="1" ht="23.45" customHeight="1">
      <c r="A747" s="248"/>
      <c r="B747" s="248"/>
      <c r="C747" s="251"/>
      <c r="D747" s="251"/>
      <c r="E747" s="243"/>
      <c r="F747" s="252"/>
      <c r="G747" s="252"/>
      <c r="H747" s="252"/>
      <c r="I747" s="252"/>
      <c r="J747" s="243"/>
      <c r="K747" s="290"/>
    </row>
    <row r="748" spans="1:11" s="235" customFormat="1" ht="23.45" customHeight="1">
      <c r="A748" s="248"/>
      <c r="B748" s="248"/>
      <c r="C748" s="251"/>
      <c r="D748" s="251"/>
      <c r="E748" s="243"/>
      <c r="F748" s="252"/>
      <c r="G748" s="252"/>
      <c r="H748" s="252"/>
      <c r="I748" s="252"/>
      <c r="J748" s="243"/>
      <c r="K748" s="290"/>
    </row>
    <row r="749" spans="1:11" s="235" customFormat="1" ht="23.45" customHeight="1">
      <c r="A749" s="248"/>
      <c r="B749" s="248"/>
      <c r="C749" s="251"/>
      <c r="D749" s="251"/>
      <c r="E749" s="243"/>
      <c r="F749" s="252"/>
      <c r="G749" s="252"/>
      <c r="H749" s="252"/>
      <c r="I749" s="252"/>
      <c r="J749" s="243"/>
      <c r="K749" s="290"/>
    </row>
    <row r="750" spans="1:11" s="235" customFormat="1" ht="23.45" customHeight="1">
      <c r="A750" s="248"/>
      <c r="B750" s="248"/>
      <c r="C750" s="251"/>
      <c r="D750" s="251"/>
      <c r="E750" s="243"/>
      <c r="F750" s="252"/>
      <c r="G750" s="252"/>
      <c r="H750" s="252"/>
      <c r="I750" s="252"/>
      <c r="J750" s="243"/>
      <c r="K750" s="290"/>
    </row>
    <row r="751" spans="1:11" s="235" customFormat="1" ht="23.45" customHeight="1">
      <c r="A751" s="248"/>
      <c r="B751" s="248"/>
      <c r="C751" s="251"/>
      <c r="D751" s="251"/>
      <c r="E751" s="243"/>
      <c r="F751" s="252"/>
      <c r="G751" s="252"/>
      <c r="H751" s="252"/>
      <c r="I751" s="252"/>
      <c r="J751" s="243"/>
      <c r="K751" s="290"/>
    </row>
    <row r="752" spans="1:11" s="235" customFormat="1" ht="23.45" customHeight="1">
      <c r="A752" s="248"/>
      <c r="B752" s="248"/>
      <c r="C752" s="251"/>
      <c r="D752" s="251"/>
      <c r="E752" s="243"/>
      <c r="F752" s="252"/>
      <c r="G752" s="252"/>
      <c r="H752" s="252"/>
      <c r="I752" s="252"/>
      <c r="J752" s="243"/>
      <c r="K752" s="290"/>
    </row>
    <row r="753" spans="1:11" s="235" customFormat="1" ht="23.45" customHeight="1">
      <c r="A753" s="248"/>
      <c r="B753" s="248"/>
      <c r="C753" s="251"/>
      <c r="D753" s="251"/>
      <c r="E753" s="243"/>
      <c r="F753" s="252"/>
      <c r="G753" s="252"/>
      <c r="H753" s="252"/>
      <c r="I753" s="252"/>
      <c r="J753" s="243"/>
      <c r="K753" s="290"/>
    </row>
    <row r="754" spans="1:11" s="235" customFormat="1" ht="23.45" customHeight="1">
      <c r="A754" s="248"/>
      <c r="B754" s="248"/>
      <c r="C754" s="251"/>
      <c r="D754" s="251"/>
      <c r="E754" s="243"/>
      <c r="F754" s="252"/>
      <c r="G754" s="252"/>
      <c r="H754" s="252"/>
      <c r="I754" s="252"/>
      <c r="J754" s="243"/>
      <c r="K754" s="290"/>
    </row>
    <row r="755" spans="1:11" s="235" customFormat="1" ht="23.45" customHeight="1">
      <c r="A755" s="248"/>
      <c r="B755" s="248"/>
      <c r="C755" s="251"/>
      <c r="D755" s="251"/>
      <c r="E755" s="243"/>
      <c r="F755" s="252"/>
      <c r="G755" s="252"/>
      <c r="H755" s="252"/>
      <c r="I755" s="252"/>
      <c r="J755" s="243"/>
      <c r="K755" s="290"/>
    </row>
    <row r="756" spans="1:11" s="235" customFormat="1" ht="23.45" customHeight="1">
      <c r="A756" s="248"/>
      <c r="B756" s="248"/>
      <c r="C756" s="251"/>
      <c r="D756" s="251"/>
      <c r="E756" s="243"/>
      <c r="F756" s="252"/>
      <c r="G756" s="252"/>
      <c r="H756" s="252"/>
      <c r="I756" s="252"/>
      <c r="J756" s="243"/>
      <c r="K756" s="290"/>
    </row>
    <row r="757" spans="1:11" s="235" customFormat="1" ht="23.45" customHeight="1">
      <c r="A757" s="248"/>
      <c r="B757" s="248"/>
      <c r="C757" s="251"/>
      <c r="D757" s="251"/>
      <c r="E757" s="243"/>
      <c r="F757" s="252"/>
      <c r="G757" s="252"/>
      <c r="H757" s="252"/>
      <c r="I757" s="252"/>
      <c r="J757" s="243"/>
      <c r="K757" s="290"/>
    </row>
    <row r="758" spans="1:11" s="235" customFormat="1" ht="23.45" customHeight="1">
      <c r="A758" s="248"/>
      <c r="B758" s="248"/>
      <c r="C758" s="251"/>
      <c r="D758" s="251"/>
      <c r="E758" s="243"/>
      <c r="F758" s="252"/>
      <c r="G758" s="252"/>
      <c r="H758" s="252"/>
      <c r="I758" s="252"/>
      <c r="J758" s="243"/>
      <c r="K758" s="290"/>
    </row>
    <row r="759" spans="1:11" s="235" customFormat="1" ht="23.45" customHeight="1">
      <c r="A759" s="248"/>
      <c r="B759" s="248"/>
      <c r="C759" s="251"/>
      <c r="D759" s="251"/>
      <c r="E759" s="243"/>
      <c r="F759" s="252"/>
      <c r="G759" s="252"/>
      <c r="H759" s="252"/>
      <c r="I759" s="252"/>
      <c r="J759" s="243"/>
      <c r="K759" s="290"/>
    </row>
    <row r="760" spans="1:11" s="235" customFormat="1" ht="23.45" customHeight="1">
      <c r="A760" s="248"/>
      <c r="B760" s="248"/>
      <c r="C760" s="251"/>
      <c r="D760" s="251"/>
      <c r="E760" s="243"/>
      <c r="F760" s="252"/>
      <c r="G760" s="252"/>
      <c r="H760" s="252"/>
      <c r="I760" s="252"/>
      <c r="J760" s="243"/>
      <c r="K760" s="290"/>
    </row>
    <row r="761" spans="1:11" s="235" customFormat="1" ht="23.45" customHeight="1">
      <c r="A761" s="248"/>
      <c r="B761" s="248"/>
      <c r="C761" s="251"/>
      <c r="D761" s="251"/>
      <c r="E761" s="243"/>
      <c r="F761" s="252"/>
      <c r="G761" s="252"/>
      <c r="H761" s="252"/>
      <c r="I761" s="252"/>
      <c r="J761" s="243"/>
      <c r="K761" s="290"/>
    </row>
    <row r="762" spans="1:11" s="235" customFormat="1" ht="23.45" customHeight="1">
      <c r="A762" s="248"/>
      <c r="B762" s="248"/>
      <c r="C762" s="251"/>
      <c r="D762" s="251"/>
      <c r="E762" s="243"/>
      <c r="F762" s="252"/>
      <c r="G762" s="252"/>
      <c r="H762" s="252"/>
      <c r="I762" s="252"/>
      <c r="J762" s="243"/>
      <c r="K762" s="290"/>
    </row>
    <row r="763" spans="1:11" s="235" customFormat="1" ht="23.45" customHeight="1">
      <c r="A763" s="248"/>
      <c r="B763" s="248"/>
      <c r="C763" s="251"/>
      <c r="D763" s="251"/>
      <c r="E763" s="243"/>
      <c r="F763" s="252"/>
      <c r="G763" s="252"/>
      <c r="H763" s="252"/>
      <c r="I763" s="252"/>
      <c r="J763" s="243"/>
      <c r="K763" s="290"/>
    </row>
    <row r="764" spans="1:11" s="235" customFormat="1" ht="23.45" customHeight="1">
      <c r="A764" s="248"/>
      <c r="B764" s="248"/>
      <c r="C764" s="251"/>
      <c r="D764" s="251"/>
      <c r="E764" s="243"/>
      <c r="F764" s="252"/>
      <c r="G764" s="252"/>
      <c r="H764" s="252"/>
      <c r="I764" s="252"/>
      <c r="J764" s="243"/>
      <c r="K764" s="290"/>
    </row>
    <row r="765" spans="1:11" s="235" customFormat="1" ht="23.45" customHeight="1">
      <c r="A765" s="248"/>
      <c r="B765" s="248"/>
      <c r="C765" s="251"/>
      <c r="D765" s="251"/>
      <c r="E765" s="243"/>
      <c r="F765" s="252"/>
      <c r="G765" s="252"/>
      <c r="H765" s="252"/>
      <c r="I765" s="252"/>
      <c r="J765" s="243"/>
      <c r="K765" s="290"/>
    </row>
    <row r="766" spans="1:11" s="235" customFormat="1" ht="23.45" customHeight="1">
      <c r="A766" s="248"/>
      <c r="B766" s="248"/>
      <c r="C766" s="251"/>
      <c r="D766" s="251"/>
      <c r="E766" s="243"/>
      <c r="F766" s="252"/>
      <c r="G766" s="252"/>
      <c r="H766" s="252"/>
      <c r="I766" s="252"/>
      <c r="J766" s="243"/>
      <c r="K766" s="290"/>
    </row>
    <row r="767" spans="1:11" s="235" customFormat="1" ht="23.45" customHeight="1">
      <c r="A767" s="248"/>
      <c r="B767" s="248"/>
      <c r="C767" s="251"/>
      <c r="D767" s="251"/>
      <c r="E767" s="243"/>
      <c r="F767" s="252"/>
      <c r="G767" s="252"/>
      <c r="H767" s="252"/>
      <c r="I767" s="252"/>
      <c r="J767" s="243"/>
      <c r="K767" s="290"/>
    </row>
    <row r="768" spans="1:11" s="235" customFormat="1" ht="23.45" customHeight="1">
      <c r="A768" s="248"/>
      <c r="B768" s="248"/>
      <c r="C768" s="251"/>
      <c r="D768" s="251"/>
      <c r="E768" s="243"/>
      <c r="F768" s="252"/>
      <c r="G768" s="252"/>
      <c r="H768" s="252"/>
      <c r="I768" s="252"/>
      <c r="J768" s="243"/>
      <c r="K768" s="290"/>
    </row>
    <row r="769" spans="1:11" s="235" customFormat="1" ht="23.45" customHeight="1">
      <c r="A769" s="248"/>
      <c r="B769" s="248"/>
      <c r="C769" s="251"/>
      <c r="D769" s="251"/>
      <c r="E769" s="243"/>
      <c r="F769" s="252"/>
      <c r="G769" s="252"/>
      <c r="H769" s="252"/>
      <c r="I769" s="252"/>
      <c r="J769" s="243"/>
      <c r="K769" s="290"/>
    </row>
    <row r="770" spans="1:11" s="235" customFormat="1" ht="23.45" customHeight="1">
      <c r="A770" s="248"/>
      <c r="B770" s="248"/>
      <c r="C770" s="251"/>
      <c r="D770" s="251"/>
      <c r="E770" s="243"/>
      <c r="F770" s="252"/>
      <c r="G770" s="252"/>
      <c r="H770" s="252"/>
      <c r="I770" s="252"/>
      <c r="J770" s="243"/>
      <c r="K770" s="290"/>
    </row>
    <row r="771" spans="1:11" s="235" customFormat="1" ht="23.45" customHeight="1">
      <c r="A771" s="248"/>
      <c r="B771" s="248"/>
      <c r="C771" s="251"/>
      <c r="D771" s="251"/>
      <c r="E771" s="243"/>
      <c r="F771" s="252"/>
      <c r="G771" s="252"/>
      <c r="H771" s="252"/>
      <c r="I771" s="252"/>
      <c r="J771" s="243"/>
      <c r="K771" s="290"/>
    </row>
    <row r="772" spans="1:11" s="235" customFormat="1" ht="23.45" customHeight="1">
      <c r="A772" s="248"/>
      <c r="B772" s="248"/>
      <c r="C772" s="251"/>
      <c r="D772" s="251"/>
      <c r="E772" s="243"/>
      <c r="F772" s="252"/>
      <c r="G772" s="252"/>
      <c r="H772" s="252"/>
      <c r="I772" s="252"/>
      <c r="J772" s="243"/>
      <c r="K772" s="290"/>
    </row>
    <row r="773" spans="1:11" s="235" customFormat="1" ht="23.45" customHeight="1">
      <c r="A773" s="248"/>
      <c r="B773" s="248"/>
      <c r="C773" s="251"/>
      <c r="D773" s="251"/>
      <c r="E773" s="243"/>
      <c r="F773" s="252"/>
      <c r="G773" s="252"/>
      <c r="H773" s="252"/>
      <c r="I773" s="252"/>
      <c r="J773" s="243"/>
      <c r="K773" s="290"/>
    </row>
    <row r="774" spans="1:11" s="235" customFormat="1" ht="23.45" customHeight="1">
      <c r="A774" s="248"/>
      <c r="B774" s="248"/>
      <c r="C774" s="251"/>
      <c r="D774" s="251"/>
      <c r="E774" s="243"/>
      <c r="F774" s="252"/>
      <c r="G774" s="252"/>
      <c r="H774" s="252"/>
      <c r="I774" s="252"/>
      <c r="J774" s="243"/>
      <c r="K774" s="290"/>
    </row>
    <row r="775" spans="1:11" s="235" customFormat="1" ht="23.45" customHeight="1">
      <c r="A775" s="248"/>
      <c r="B775" s="248"/>
      <c r="C775" s="251"/>
      <c r="D775" s="251"/>
      <c r="E775" s="243"/>
      <c r="F775" s="252"/>
      <c r="G775" s="252"/>
      <c r="H775" s="252"/>
      <c r="I775" s="252"/>
      <c r="J775" s="243"/>
      <c r="K775" s="290"/>
    </row>
    <row r="776" spans="1:11" s="235" customFormat="1" ht="23.45" customHeight="1">
      <c r="A776" s="248"/>
      <c r="B776" s="248"/>
      <c r="C776" s="251"/>
      <c r="D776" s="251"/>
      <c r="E776" s="243"/>
      <c r="F776" s="252"/>
      <c r="G776" s="252"/>
      <c r="H776" s="252"/>
      <c r="I776" s="252"/>
      <c r="J776" s="243"/>
      <c r="K776" s="290"/>
    </row>
    <row r="777" spans="1:11" s="235" customFormat="1" ht="23.45" customHeight="1">
      <c r="A777" s="248"/>
      <c r="B777" s="248"/>
      <c r="C777" s="251"/>
      <c r="D777" s="251"/>
      <c r="E777" s="243"/>
      <c r="F777" s="252"/>
      <c r="G777" s="252"/>
      <c r="H777" s="252"/>
      <c r="I777" s="252"/>
      <c r="J777" s="243"/>
      <c r="K777" s="290"/>
    </row>
    <row r="778" spans="1:11" s="235" customFormat="1" ht="23.45" customHeight="1">
      <c r="A778" s="248"/>
      <c r="B778" s="248"/>
      <c r="C778" s="251"/>
      <c r="D778" s="251"/>
      <c r="E778" s="243"/>
      <c r="F778" s="252"/>
      <c r="G778" s="252"/>
      <c r="H778" s="252"/>
      <c r="I778" s="252"/>
      <c r="J778" s="243"/>
      <c r="K778" s="290"/>
    </row>
    <row r="779" spans="1:11" s="235" customFormat="1" ht="23.45" customHeight="1">
      <c r="A779" s="248"/>
      <c r="B779" s="248"/>
      <c r="C779" s="251"/>
      <c r="D779" s="251"/>
      <c r="E779" s="243"/>
      <c r="F779" s="252"/>
      <c r="G779" s="252"/>
      <c r="H779" s="252"/>
      <c r="I779" s="252"/>
      <c r="J779" s="243"/>
      <c r="K779" s="290"/>
    </row>
    <row r="780" spans="1:11" s="235" customFormat="1" ht="23.45" customHeight="1">
      <c r="A780" s="248"/>
      <c r="B780" s="248"/>
      <c r="C780" s="251"/>
      <c r="D780" s="251"/>
      <c r="E780" s="243"/>
      <c r="F780" s="252"/>
      <c r="G780" s="252"/>
      <c r="H780" s="252"/>
      <c r="I780" s="252"/>
      <c r="J780" s="243"/>
      <c r="K780" s="290"/>
    </row>
    <row r="781" spans="1:11" s="235" customFormat="1" ht="23.45" customHeight="1">
      <c r="A781" s="248"/>
      <c r="B781" s="248"/>
      <c r="C781" s="251"/>
      <c r="D781" s="251"/>
      <c r="E781" s="243"/>
      <c r="F781" s="252"/>
      <c r="G781" s="252"/>
      <c r="H781" s="252"/>
      <c r="I781" s="252"/>
      <c r="J781" s="243"/>
      <c r="K781" s="290"/>
    </row>
    <row r="782" spans="1:11" s="235" customFormat="1" ht="23.45" customHeight="1">
      <c r="A782" s="248"/>
      <c r="B782" s="248"/>
      <c r="C782" s="251"/>
      <c r="D782" s="251"/>
      <c r="E782" s="243"/>
      <c r="F782" s="252"/>
      <c r="G782" s="252"/>
      <c r="H782" s="252"/>
      <c r="I782" s="252"/>
      <c r="J782" s="243"/>
      <c r="K782" s="290"/>
    </row>
    <row r="783" spans="1:11" s="235" customFormat="1" ht="23.45" customHeight="1">
      <c r="A783" s="248"/>
      <c r="B783" s="248"/>
      <c r="C783" s="251"/>
      <c r="D783" s="251"/>
      <c r="E783" s="243"/>
      <c r="F783" s="252"/>
      <c r="G783" s="252"/>
      <c r="H783" s="252"/>
      <c r="I783" s="252"/>
      <c r="J783" s="243"/>
      <c r="K783" s="290"/>
    </row>
    <row r="784" spans="1:11" s="235" customFormat="1" ht="23.45" customHeight="1">
      <c r="A784" s="248"/>
      <c r="B784" s="248"/>
      <c r="C784" s="251"/>
      <c r="D784" s="251"/>
      <c r="E784" s="243"/>
      <c r="F784" s="252"/>
      <c r="G784" s="252"/>
      <c r="H784" s="252"/>
      <c r="I784" s="252"/>
      <c r="J784" s="243"/>
      <c r="K784" s="290"/>
    </row>
    <row r="785" spans="1:11" s="235" customFormat="1" ht="23.45" customHeight="1">
      <c r="A785" s="248"/>
      <c r="B785" s="248"/>
      <c r="C785" s="251"/>
      <c r="D785" s="251"/>
      <c r="E785" s="243"/>
      <c r="F785" s="252"/>
      <c r="G785" s="252"/>
      <c r="H785" s="252"/>
      <c r="I785" s="252"/>
      <c r="J785" s="243"/>
      <c r="K785" s="290"/>
    </row>
    <row r="786" spans="1:11" s="235" customFormat="1" ht="23.45" customHeight="1">
      <c r="A786" s="248"/>
      <c r="B786" s="248"/>
      <c r="C786" s="251"/>
      <c r="D786" s="251"/>
      <c r="E786" s="243"/>
      <c r="F786" s="252"/>
      <c r="G786" s="252"/>
      <c r="H786" s="252"/>
      <c r="I786" s="252"/>
      <c r="J786" s="243"/>
      <c r="K786" s="290"/>
    </row>
    <row r="787" spans="1:11" s="235" customFormat="1" ht="23.45" customHeight="1">
      <c r="A787" s="248"/>
      <c r="B787" s="248"/>
      <c r="C787" s="251"/>
      <c r="D787" s="251"/>
      <c r="E787" s="243"/>
      <c r="F787" s="252"/>
      <c r="G787" s="252"/>
      <c r="H787" s="252"/>
      <c r="I787" s="252"/>
      <c r="J787" s="243"/>
      <c r="K787" s="290"/>
    </row>
    <row r="788" spans="1:11" s="235" customFormat="1" ht="23.45" customHeight="1">
      <c r="A788" s="248"/>
      <c r="B788" s="248"/>
      <c r="C788" s="251"/>
      <c r="D788" s="251"/>
      <c r="E788" s="243"/>
      <c r="F788" s="252"/>
      <c r="G788" s="252"/>
      <c r="H788" s="252"/>
      <c r="I788" s="252"/>
      <c r="J788" s="243"/>
      <c r="K788" s="290"/>
    </row>
    <row r="789" spans="1:11" s="235" customFormat="1" ht="23.45" customHeight="1">
      <c r="A789" s="248"/>
      <c r="B789" s="248"/>
      <c r="C789" s="251"/>
      <c r="D789" s="251"/>
      <c r="E789" s="243"/>
      <c r="F789" s="252"/>
      <c r="G789" s="252"/>
      <c r="H789" s="252"/>
      <c r="I789" s="252"/>
      <c r="J789" s="243"/>
      <c r="K789" s="290"/>
    </row>
    <row r="790" spans="1:11" s="235" customFormat="1" ht="23.45" customHeight="1">
      <c r="A790" s="248"/>
      <c r="B790" s="248"/>
      <c r="C790" s="251"/>
      <c r="D790" s="251"/>
      <c r="E790" s="243"/>
      <c r="F790" s="252"/>
      <c r="G790" s="252"/>
      <c r="H790" s="252"/>
      <c r="I790" s="252"/>
      <c r="J790" s="243"/>
      <c r="K790" s="290"/>
    </row>
    <row r="791" spans="1:11" s="235" customFormat="1" ht="23.45" customHeight="1">
      <c r="A791" s="248"/>
      <c r="B791" s="248"/>
      <c r="C791" s="251"/>
      <c r="D791" s="251"/>
      <c r="E791" s="243"/>
      <c r="F791" s="252"/>
      <c r="G791" s="252"/>
      <c r="H791" s="252"/>
      <c r="I791" s="252"/>
      <c r="J791" s="243"/>
      <c r="K791" s="290"/>
    </row>
    <row r="792" spans="1:11" s="235" customFormat="1" ht="23.45" customHeight="1">
      <c r="A792" s="248"/>
      <c r="B792" s="248"/>
      <c r="C792" s="251"/>
      <c r="D792" s="251"/>
      <c r="E792" s="243"/>
      <c r="F792" s="252"/>
      <c r="G792" s="252"/>
      <c r="H792" s="252"/>
      <c r="I792" s="252"/>
      <c r="J792" s="243"/>
      <c r="K792" s="290"/>
    </row>
    <row r="793" spans="1:11" s="235" customFormat="1" ht="23.45" customHeight="1">
      <c r="A793" s="248"/>
      <c r="B793" s="248"/>
      <c r="C793" s="251"/>
      <c r="D793" s="251"/>
      <c r="E793" s="243"/>
      <c r="F793" s="252"/>
      <c r="G793" s="252"/>
      <c r="H793" s="252"/>
      <c r="I793" s="252"/>
      <c r="J793" s="243"/>
      <c r="K793" s="290"/>
    </row>
    <row r="794" spans="1:11" s="235" customFormat="1" ht="23.45" customHeight="1">
      <c r="A794" s="248"/>
      <c r="B794" s="248"/>
      <c r="C794" s="251"/>
      <c r="D794" s="251"/>
      <c r="E794" s="243"/>
      <c r="F794" s="252"/>
      <c r="G794" s="252"/>
      <c r="H794" s="252"/>
      <c r="I794" s="252"/>
      <c r="J794" s="243"/>
      <c r="K794" s="290"/>
    </row>
    <row r="795" spans="1:11" s="235" customFormat="1" ht="23.45" customHeight="1">
      <c r="A795" s="248"/>
      <c r="B795" s="248"/>
      <c r="C795" s="251"/>
      <c r="D795" s="251"/>
      <c r="E795" s="243"/>
      <c r="F795" s="252"/>
      <c r="G795" s="252"/>
      <c r="H795" s="252"/>
      <c r="I795" s="252"/>
      <c r="J795" s="243"/>
      <c r="K795" s="290"/>
    </row>
    <row r="796" spans="1:11" s="235" customFormat="1" ht="23.45" customHeight="1">
      <c r="A796" s="248"/>
      <c r="B796" s="248"/>
      <c r="C796" s="251"/>
      <c r="D796" s="251"/>
      <c r="E796" s="243"/>
      <c r="F796" s="252"/>
      <c r="G796" s="252"/>
      <c r="H796" s="252"/>
      <c r="I796" s="252"/>
      <c r="J796" s="243"/>
      <c r="K796" s="290"/>
    </row>
    <row r="797" spans="1:11" s="235" customFormat="1" ht="23.45" customHeight="1">
      <c r="A797" s="248"/>
      <c r="B797" s="248"/>
      <c r="C797" s="251"/>
      <c r="D797" s="251"/>
      <c r="E797" s="243"/>
      <c r="F797" s="252"/>
      <c r="G797" s="252"/>
      <c r="H797" s="252"/>
      <c r="I797" s="252"/>
      <c r="J797" s="243"/>
      <c r="K797" s="290"/>
    </row>
    <row r="798" spans="1:11" s="235" customFormat="1" ht="23.45" customHeight="1">
      <c r="A798" s="248"/>
      <c r="B798" s="248"/>
      <c r="C798" s="251"/>
      <c r="D798" s="251"/>
      <c r="E798" s="243"/>
      <c r="F798" s="252"/>
      <c r="G798" s="252"/>
      <c r="H798" s="252"/>
      <c r="I798" s="252"/>
      <c r="J798" s="243"/>
      <c r="K798" s="290"/>
    </row>
    <row r="799" spans="1:11" s="235" customFormat="1" ht="23.45" customHeight="1">
      <c r="A799" s="248"/>
      <c r="B799" s="248"/>
      <c r="C799" s="251"/>
      <c r="D799" s="251"/>
      <c r="E799" s="243"/>
      <c r="F799" s="252"/>
      <c r="G799" s="252"/>
      <c r="H799" s="252"/>
      <c r="I799" s="252"/>
      <c r="J799" s="243"/>
      <c r="K799" s="290"/>
    </row>
    <row r="800" spans="1:11" s="235" customFormat="1" ht="23.45" customHeight="1">
      <c r="A800" s="248"/>
      <c r="B800" s="248"/>
      <c r="C800" s="251"/>
      <c r="D800" s="251"/>
      <c r="E800" s="243"/>
      <c r="F800" s="252"/>
      <c r="G800" s="252"/>
      <c r="H800" s="252"/>
      <c r="I800" s="252"/>
      <c r="J800" s="243"/>
      <c r="K800" s="290"/>
    </row>
    <row r="801" spans="1:11" s="235" customFormat="1" ht="23.45" customHeight="1">
      <c r="A801" s="248"/>
      <c r="B801" s="248"/>
      <c r="C801" s="251"/>
      <c r="D801" s="251"/>
      <c r="E801" s="243"/>
      <c r="F801" s="252"/>
      <c r="G801" s="252"/>
      <c r="H801" s="252"/>
      <c r="I801" s="252"/>
      <c r="J801" s="243"/>
      <c r="K801" s="290"/>
    </row>
    <row r="802" spans="1:11" s="235" customFormat="1" ht="23.45" customHeight="1">
      <c r="A802" s="248"/>
      <c r="B802" s="248"/>
      <c r="C802" s="251"/>
      <c r="D802" s="251"/>
      <c r="E802" s="243"/>
      <c r="F802" s="252"/>
      <c r="G802" s="252"/>
      <c r="H802" s="252"/>
      <c r="I802" s="252"/>
      <c r="J802" s="243"/>
      <c r="K802" s="290"/>
    </row>
    <row r="803" spans="1:11" s="235" customFormat="1" ht="23.45" customHeight="1">
      <c r="A803" s="248"/>
      <c r="B803" s="248"/>
      <c r="C803" s="251"/>
      <c r="D803" s="251"/>
      <c r="E803" s="243"/>
      <c r="F803" s="252"/>
      <c r="G803" s="252"/>
      <c r="H803" s="252"/>
      <c r="I803" s="252"/>
      <c r="J803" s="243"/>
      <c r="K803" s="290"/>
    </row>
    <row r="804" spans="1:11" s="235" customFormat="1" ht="23.45" customHeight="1">
      <c r="A804" s="248"/>
      <c r="B804" s="248"/>
      <c r="C804" s="251"/>
      <c r="D804" s="251"/>
      <c r="E804" s="243"/>
      <c r="F804" s="252"/>
      <c r="G804" s="252"/>
      <c r="H804" s="252"/>
      <c r="I804" s="252"/>
      <c r="J804" s="243"/>
      <c r="K804" s="290"/>
    </row>
    <row r="805" spans="1:11" s="235" customFormat="1" ht="23.45" customHeight="1">
      <c r="A805" s="248"/>
      <c r="B805" s="248"/>
      <c r="C805" s="251"/>
      <c r="D805" s="251"/>
      <c r="E805" s="243"/>
      <c r="F805" s="252"/>
      <c r="G805" s="252"/>
      <c r="H805" s="252"/>
      <c r="I805" s="252"/>
      <c r="J805" s="243"/>
      <c r="K805" s="290"/>
    </row>
    <row r="806" spans="1:11" s="235" customFormat="1" ht="23.45" customHeight="1">
      <c r="A806" s="248"/>
      <c r="B806" s="248"/>
      <c r="C806" s="251"/>
      <c r="D806" s="251"/>
      <c r="E806" s="243"/>
      <c r="F806" s="252"/>
      <c r="G806" s="252"/>
      <c r="H806" s="252"/>
      <c r="I806" s="252"/>
      <c r="J806" s="243"/>
      <c r="K806" s="290"/>
    </row>
    <row r="807" spans="1:11" s="235" customFormat="1" ht="23.45" customHeight="1">
      <c r="A807" s="248"/>
      <c r="B807" s="248"/>
      <c r="C807" s="251"/>
      <c r="D807" s="251"/>
      <c r="E807" s="243"/>
      <c r="F807" s="252"/>
      <c r="G807" s="252"/>
      <c r="H807" s="252"/>
      <c r="I807" s="252"/>
      <c r="J807" s="243"/>
      <c r="K807" s="290"/>
    </row>
    <row r="808" spans="1:11" s="235" customFormat="1" ht="23.45" customHeight="1">
      <c r="A808" s="248"/>
      <c r="B808" s="248"/>
      <c r="C808" s="251"/>
      <c r="D808" s="251"/>
      <c r="E808" s="243"/>
      <c r="F808" s="252"/>
      <c r="G808" s="252"/>
      <c r="H808" s="252"/>
      <c r="I808" s="252"/>
      <c r="J808" s="243"/>
      <c r="K808" s="290"/>
    </row>
    <row r="809" spans="1:11" s="235" customFormat="1" ht="23.45" customHeight="1">
      <c r="A809" s="248"/>
      <c r="B809" s="248"/>
      <c r="C809" s="251"/>
      <c r="D809" s="251"/>
      <c r="E809" s="243"/>
      <c r="F809" s="252"/>
      <c r="G809" s="252"/>
      <c r="H809" s="252"/>
      <c r="I809" s="252"/>
      <c r="J809" s="243"/>
      <c r="K809" s="290"/>
    </row>
    <row r="810" spans="1:11" s="235" customFormat="1" ht="23.45" customHeight="1">
      <c r="A810" s="248"/>
      <c r="B810" s="248"/>
      <c r="C810" s="251"/>
      <c r="D810" s="251"/>
      <c r="E810" s="243"/>
      <c r="F810" s="252"/>
      <c r="G810" s="252"/>
      <c r="H810" s="252"/>
      <c r="I810" s="252"/>
      <c r="J810" s="243"/>
      <c r="K810" s="290"/>
    </row>
    <row r="811" spans="1:11" s="235" customFormat="1" ht="23.45" customHeight="1">
      <c r="A811" s="248"/>
      <c r="B811" s="248"/>
      <c r="C811" s="251"/>
      <c r="D811" s="251"/>
      <c r="E811" s="243"/>
      <c r="F811" s="252"/>
      <c r="G811" s="252"/>
      <c r="H811" s="252"/>
      <c r="I811" s="252"/>
      <c r="J811" s="243"/>
      <c r="K811" s="290"/>
    </row>
    <row r="812" spans="1:11" s="235" customFormat="1" ht="23.45" customHeight="1">
      <c r="A812" s="248"/>
      <c r="B812" s="248"/>
      <c r="C812" s="251"/>
      <c r="D812" s="251"/>
      <c r="E812" s="243"/>
      <c r="F812" s="252"/>
      <c r="G812" s="252"/>
      <c r="H812" s="252"/>
      <c r="I812" s="252"/>
      <c r="J812" s="243"/>
      <c r="K812" s="290"/>
    </row>
    <row r="813" spans="1:11" s="235" customFormat="1" ht="23.45" customHeight="1">
      <c r="A813" s="248"/>
      <c r="B813" s="248"/>
      <c r="C813" s="251"/>
      <c r="D813" s="251"/>
      <c r="E813" s="243"/>
      <c r="F813" s="252"/>
      <c r="G813" s="252"/>
      <c r="H813" s="252"/>
      <c r="I813" s="252"/>
      <c r="J813" s="243"/>
      <c r="K813" s="290"/>
    </row>
    <row r="814" spans="1:11" s="235" customFormat="1" ht="23.45" customHeight="1">
      <c r="A814" s="248"/>
      <c r="B814" s="248"/>
      <c r="C814" s="251"/>
      <c r="D814" s="251"/>
      <c r="E814" s="243"/>
      <c r="F814" s="252"/>
      <c r="G814" s="252"/>
      <c r="H814" s="252"/>
      <c r="I814" s="252"/>
      <c r="J814" s="243"/>
      <c r="K814" s="290"/>
    </row>
    <row r="815" spans="1:11" s="235" customFormat="1" ht="23.45" customHeight="1">
      <c r="A815" s="248"/>
      <c r="B815" s="248"/>
      <c r="C815" s="251"/>
      <c r="D815" s="251"/>
      <c r="E815" s="243"/>
      <c r="F815" s="252"/>
      <c r="G815" s="252"/>
      <c r="H815" s="252"/>
      <c r="I815" s="252"/>
      <c r="J815" s="243"/>
      <c r="K815" s="290"/>
    </row>
    <row r="816" spans="1:11" s="235" customFormat="1" ht="23.45" customHeight="1">
      <c r="A816" s="248"/>
      <c r="B816" s="248"/>
      <c r="C816" s="251"/>
      <c r="D816" s="251"/>
      <c r="E816" s="243"/>
      <c r="F816" s="252"/>
      <c r="G816" s="252"/>
      <c r="H816" s="252"/>
      <c r="I816" s="252"/>
      <c r="J816" s="243"/>
      <c r="K816" s="290"/>
    </row>
    <row r="817" spans="1:11" s="235" customFormat="1" ht="23.45" customHeight="1">
      <c r="A817" s="248"/>
      <c r="B817" s="248"/>
      <c r="C817" s="251"/>
      <c r="D817" s="251"/>
      <c r="E817" s="243"/>
      <c r="F817" s="252"/>
      <c r="G817" s="252"/>
      <c r="H817" s="252"/>
      <c r="I817" s="252"/>
      <c r="J817" s="243"/>
      <c r="K817" s="290"/>
    </row>
    <row r="818" spans="1:11" s="235" customFormat="1" ht="23.45" customHeight="1">
      <c r="A818" s="248"/>
      <c r="B818" s="248"/>
      <c r="C818" s="251"/>
      <c r="D818" s="251"/>
      <c r="E818" s="243"/>
      <c r="F818" s="252"/>
      <c r="G818" s="252"/>
      <c r="H818" s="252"/>
      <c r="I818" s="252"/>
      <c r="J818" s="243"/>
      <c r="K818" s="290"/>
    </row>
    <row r="819" spans="1:11" s="235" customFormat="1" ht="23.45" customHeight="1">
      <c r="A819" s="248"/>
      <c r="B819" s="248"/>
      <c r="C819" s="251"/>
      <c r="D819" s="251"/>
      <c r="E819" s="243"/>
      <c r="F819" s="252"/>
      <c r="G819" s="252"/>
      <c r="H819" s="252"/>
      <c r="I819" s="252"/>
      <c r="J819" s="243"/>
      <c r="K819" s="290"/>
    </row>
    <row r="820" spans="1:11" s="235" customFormat="1" ht="23.45" customHeight="1">
      <c r="A820" s="248"/>
      <c r="B820" s="248"/>
      <c r="C820" s="251"/>
      <c r="D820" s="251"/>
      <c r="E820" s="243"/>
      <c r="F820" s="252"/>
      <c r="G820" s="252"/>
      <c r="H820" s="252"/>
      <c r="I820" s="252"/>
      <c r="J820" s="243"/>
      <c r="K820" s="290"/>
    </row>
    <row r="821" spans="1:11" s="235" customFormat="1" ht="23.45" customHeight="1">
      <c r="A821" s="248"/>
      <c r="B821" s="248"/>
      <c r="C821" s="251"/>
      <c r="D821" s="251"/>
      <c r="E821" s="243"/>
      <c r="F821" s="252"/>
      <c r="G821" s="252"/>
      <c r="H821" s="252"/>
      <c r="I821" s="252"/>
      <c r="J821" s="243"/>
      <c r="K821" s="290"/>
    </row>
    <row r="822" spans="1:11" s="235" customFormat="1" ht="23.45" customHeight="1">
      <c r="A822" s="248"/>
      <c r="B822" s="248"/>
      <c r="C822" s="251"/>
      <c r="D822" s="251"/>
      <c r="E822" s="243"/>
      <c r="F822" s="252"/>
      <c r="G822" s="252"/>
      <c r="H822" s="252"/>
      <c r="I822" s="252"/>
      <c r="J822" s="243"/>
      <c r="K822" s="290"/>
    </row>
    <row r="823" spans="1:11" s="235" customFormat="1" ht="23.45" customHeight="1">
      <c r="A823" s="248"/>
      <c r="B823" s="248"/>
      <c r="C823" s="251"/>
      <c r="D823" s="251"/>
      <c r="E823" s="243"/>
      <c r="F823" s="252"/>
      <c r="G823" s="252"/>
      <c r="H823" s="252"/>
      <c r="I823" s="252"/>
      <c r="J823" s="243"/>
      <c r="K823" s="290"/>
    </row>
    <row r="824" spans="1:11" s="235" customFormat="1" ht="23.45" customHeight="1">
      <c r="A824" s="248"/>
      <c r="B824" s="248"/>
      <c r="C824" s="251"/>
      <c r="D824" s="251"/>
      <c r="E824" s="243"/>
      <c r="F824" s="252"/>
      <c r="G824" s="252"/>
      <c r="H824" s="252"/>
      <c r="I824" s="252"/>
      <c r="J824" s="243"/>
      <c r="K824" s="290"/>
    </row>
    <row r="825" spans="1:11" s="235" customFormat="1" ht="23.45" customHeight="1">
      <c r="A825" s="248"/>
      <c r="B825" s="248"/>
      <c r="C825" s="251"/>
      <c r="D825" s="251"/>
      <c r="E825" s="243"/>
      <c r="F825" s="252"/>
      <c r="G825" s="252"/>
      <c r="H825" s="252"/>
      <c r="I825" s="252"/>
      <c r="J825" s="243"/>
      <c r="K825" s="290"/>
    </row>
    <row r="826" spans="1:11" s="235" customFormat="1" ht="23.45" customHeight="1">
      <c r="A826" s="248"/>
      <c r="B826" s="248"/>
      <c r="C826" s="251"/>
      <c r="D826" s="251"/>
      <c r="E826" s="243"/>
      <c r="F826" s="252"/>
      <c r="G826" s="252"/>
      <c r="H826" s="252"/>
      <c r="I826" s="252"/>
      <c r="J826" s="243"/>
      <c r="K826" s="290"/>
    </row>
    <row r="827" spans="1:11" s="235" customFormat="1" ht="23.45" customHeight="1">
      <c r="A827" s="248"/>
      <c r="B827" s="248"/>
      <c r="C827" s="251"/>
      <c r="D827" s="251"/>
      <c r="E827" s="243"/>
      <c r="F827" s="252"/>
      <c r="G827" s="252"/>
      <c r="H827" s="252"/>
      <c r="I827" s="252"/>
      <c r="J827" s="243"/>
      <c r="K827" s="290"/>
    </row>
    <row r="828" spans="1:11" s="235" customFormat="1" ht="23.45" customHeight="1">
      <c r="A828" s="248"/>
      <c r="B828" s="248"/>
      <c r="C828" s="251"/>
      <c r="D828" s="251"/>
      <c r="E828" s="243"/>
      <c r="F828" s="252"/>
      <c r="G828" s="252"/>
      <c r="H828" s="252"/>
      <c r="I828" s="252"/>
      <c r="J828" s="243"/>
      <c r="K828" s="290"/>
    </row>
    <row r="829" spans="1:11" s="235" customFormat="1" ht="23.45" customHeight="1">
      <c r="A829" s="248"/>
      <c r="B829" s="248"/>
      <c r="C829" s="251"/>
      <c r="D829" s="251"/>
      <c r="E829" s="243"/>
      <c r="F829" s="252"/>
      <c r="G829" s="252"/>
      <c r="H829" s="252"/>
      <c r="I829" s="252"/>
      <c r="J829" s="243"/>
      <c r="K829" s="290"/>
    </row>
    <row r="830" spans="1:11" s="235" customFormat="1" ht="23.45" customHeight="1">
      <c r="A830" s="248"/>
      <c r="B830" s="248"/>
      <c r="C830" s="251"/>
      <c r="D830" s="251"/>
      <c r="E830" s="243"/>
      <c r="F830" s="252"/>
      <c r="G830" s="252"/>
      <c r="H830" s="252"/>
      <c r="I830" s="252"/>
      <c r="J830" s="243"/>
      <c r="K830" s="290"/>
    </row>
    <row r="831" spans="1:11" s="235" customFormat="1" ht="23.45" customHeight="1">
      <c r="A831" s="248"/>
      <c r="B831" s="248"/>
      <c r="C831" s="251"/>
      <c r="D831" s="251"/>
      <c r="E831" s="243"/>
      <c r="F831" s="252"/>
      <c r="G831" s="252"/>
      <c r="H831" s="252"/>
      <c r="I831" s="252"/>
      <c r="J831" s="243"/>
      <c r="K831" s="290"/>
    </row>
    <row r="832" spans="1:11" s="235" customFormat="1" ht="23.45" customHeight="1">
      <c r="A832" s="248"/>
      <c r="B832" s="248"/>
      <c r="C832" s="251"/>
      <c r="D832" s="251"/>
      <c r="E832" s="243"/>
      <c r="F832" s="252"/>
      <c r="G832" s="252"/>
      <c r="H832" s="252"/>
      <c r="I832" s="252"/>
      <c r="J832" s="243"/>
      <c r="K832" s="290"/>
    </row>
    <row r="833" spans="1:11" s="235" customFormat="1" ht="23.45" customHeight="1">
      <c r="A833" s="248"/>
      <c r="B833" s="248"/>
      <c r="C833" s="251"/>
      <c r="D833" s="251"/>
      <c r="E833" s="243"/>
      <c r="F833" s="252"/>
      <c r="G833" s="252"/>
      <c r="H833" s="252"/>
      <c r="I833" s="252"/>
      <c r="J833" s="243"/>
      <c r="K833" s="290"/>
    </row>
    <row r="834" spans="1:11" s="235" customFormat="1" ht="23.45" customHeight="1">
      <c r="A834" s="248"/>
      <c r="B834" s="248"/>
      <c r="C834" s="251"/>
      <c r="D834" s="251"/>
      <c r="E834" s="243"/>
      <c r="F834" s="252"/>
      <c r="G834" s="252"/>
      <c r="H834" s="252"/>
      <c r="I834" s="252"/>
      <c r="J834" s="243"/>
      <c r="K834" s="290"/>
    </row>
    <row r="835" spans="1:11" s="235" customFormat="1" ht="23.45" customHeight="1">
      <c r="A835" s="248"/>
      <c r="B835" s="248"/>
      <c r="C835" s="251"/>
      <c r="D835" s="251"/>
      <c r="E835" s="243"/>
      <c r="F835" s="252"/>
      <c r="G835" s="252"/>
      <c r="H835" s="252"/>
      <c r="I835" s="252"/>
      <c r="J835" s="243"/>
      <c r="K835" s="290"/>
    </row>
    <row r="836" spans="1:11" s="235" customFormat="1" ht="23.45" customHeight="1">
      <c r="A836" s="248"/>
      <c r="B836" s="248"/>
      <c r="C836" s="251"/>
      <c r="D836" s="251"/>
      <c r="E836" s="243"/>
      <c r="F836" s="252"/>
      <c r="G836" s="252"/>
      <c r="H836" s="252"/>
      <c r="I836" s="252"/>
      <c r="J836" s="243"/>
      <c r="K836" s="290"/>
    </row>
    <row r="837" spans="1:11" s="235" customFormat="1" ht="23.45" customHeight="1">
      <c r="A837" s="248"/>
      <c r="B837" s="248"/>
      <c r="C837" s="251"/>
      <c r="D837" s="251"/>
      <c r="E837" s="243"/>
      <c r="F837" s="252"/>
      <c r="G837" s="252"/>
      <c r="H837" s="252"/>
      <c r="I837" s="252"/>
      <c r="J837" s="243"/>
      <c r="K837" s="290"/>
    </row>
    <row r="838" spans="1:11" s="235" customFormat="1" ht="23.45" customHeight="1">
      <c r="A838" s="248"/>
      <c r="B838" s="248"/>
      <c r="C838" s="251"/>
      <c r="D838" s="251"/>
      <c r="E838" s="243"/>
      <c r="F838" s="252"/>
      <c r="G838" s="252"/>
      <c r="H838" s="252"/>
      <c r="I838" s="252"/>
      <c r="J838" s="243"/>
      <c r="K838" s="290"/>
    </row>
    <row r="839" spans="1:11" s="235" customFormat="1" ht="23.45" customHeight="1">
      <c r="A839" s="248"/>
      <c r="B839" s="248"/>
      <c r="C839" s="251"/>
      <c r="D839" s="251"/>
      <c r="E839" s="243"/>
      <c r="F839" s="252"/>
      <c r="G839" s="252"/>
      <c r="H839" s="252"/>
      <c r="I839" s="252"/>
      <c r="J839" s="243"/>
      <c r="K839" s="290"/>
    </row>
    <row r="840" spans="1:11" s="235" customFormat="1" ht="23.45" customHeight="1">
      <c r="A840" s="248"/>
      <c r="B840" s="248"/>
      <c r="C840" s="251"/>
      <c r="D840" s="251"/>
      <c r="E840" s="243"/>
      <c r="F840" s="252"/>
      <c r="G840" s="252"/>
      <c r="H840" s="252"/>
      <c r="I840" s="252"/>
      <c r="J840" s="243"/>
      <c r="K840" s="290"/>
    </row>
    <row r="841" spans="1:11" s="235" customFormat="1" ht="23.45" customHeight="1">
      <c r="A841" s="248"/>
      <c r="B841" s="248"/>
      <c r="C841" s="251"/>
      <c r="D841" s="251"/>
      <c r="E841" s="243"/>
      <c r="F841" s="252"/>
      <c r="G841" s="252"/>
      <c r="H841" s="252"/>
      <c r="I841" s="252"/>
      <c r="J841" s="243"/>
      <c r="K841" s="290"/>
    </row>
    <row r="842" spans="1:11" s="235" customFormat="1" ht="23.45" customHeight="1">
      <c r="A842" s="248"/>
      <c r="B842" s="248"/>
      <c r="C842" s="251"/>
      <c r="D842" s="251"/>
      <c r="E842" s="243"/>
      <c r="F842" s="252"/>
      <c r="G842" s="252"/>
      <c r="H842" s="252"/>
      <c r="I842" s="252"/>
      <c r="J842" s="243"/>
      <c r="K842" s="290"/>
    </row>
    <row r="843" spans="1:11" s="235" customFormat="1" ht="23.45" customHeight="1">
      <c r="A843" s="248"/>
      <c r="B843" s="248"/>
      <c r="C843" s="251"/>
      <c r="D843" s="251"/>
      <c r="E843" s="243"/>
      <c r="F843" s="252"/>
      <c r="G843" s="252"/>
      <c r="H843" s="252"/>
      <c r="I843" s="252"/>
      <c r="J843" s="243"/>
      <c r="K843" s="290"/>
    </row>
    <row r="844" spans="1:11" s="235" customFormat="1" ht="23.45" customHeight="1">
      <c r="A844" s="248"/>
      <c r="B844" s="248"/>
      <c r="C844" s="251"/>
      <c r="D844" s="251"/>
      <c r="E844" s="243"/>
      <c r="F844" s="252"/>
      <c r="G844" s="252"/>
      <c r="H844" s="252"/>
      <c r="I844" s="252"/>
      <c r="J844" s="243"/>
      <c r="K844" s="290"/>
    </row>
    <row r="845" spans="1:11" s="235" customFormat="1" ht="23.45" customHeight="1">
      <c r="A845" s="248"/>
      <c r="B845" s="248"/>
      <c r="C845" s="251"/>
      <c r="D845" s="251"/>
      <c r="E845" s="243"/>
      <c r="F845" s="252"/>
      <c r="G845" s="252"/>
      <c r="H845" s="252"/>
      <c r="I845" s="252"/>
      <c r="J845" s="243"/>
      <c r="K845" s="290"/>
    </row>
    <row r="846" spans="1:11" s="235" customFormat="1" ht="23.45" customHeight="1">
      <c r="A846" s="248"/>
      <c r="B846" s="248"/>
      <c r="C846" s="251"/>
      <c r="D846" s="251"/>
      <c r="E846" s="243"/>
      <c r="F846" s="252"/>
      <c r="G846" s="252"/>
      <c r="H846" s="252"/>
      <c r="I846" s="252"/>
      <c r="J846" s="243"/>
      <c r="K846" s="290"/>
    </row>
    <row r="847" spans="1:11" s="235" customFormat="1" ht="23.45" customHeight="1">
      <c r="A847" s="248"/>
      <c r="B847" s="248"/>
      <c r="C847" s="251"/>
      <c r="D847" s="251"/>
      <c r="E847" s="243"/>
      <c r="F847" s="252"/>
      <c r="G847" s="252"/>
      <c r="H847" s="252"/>
      <c r="I847" s="252"/>
      <c r="J847" s="243"/>
      <c r="K847" s="290"/>
    </row>
    <row r="848" spans="1:11" s="235" customFormat="1" ht="23.45" customHeight="1">
      <c r="A848" s="248"/>
      <c r="B848" s="248"/>
      <c r="C848" s="251"/>
      <c r="D848" s="251"/>
      <c r="E848" s="243"/>
      <c r="F848" s="252"/>
      <c r="G848" s="252"/>
      <c r="H848" s="252"/>
      <c r="I848" s="252"/>
      <c r="J848" s="243"/>
      <c r="K848" s="290"/>
    </row>
    <row r="849" spans="1:11" s="235" customFormat="1" ht="23.45" customHeight="1">
      <c r="A849" s="248"/>
      <c r="B849" s="248"/>
      <c r="C849" s="251"/>
      <c r="D849" s="251"/>
      <c r="E849" s="243"/>
      <c r="F849" s="252"/>
      <c r="G849" s="252"/>
      <c r="H849" s="252"/>
      <c r="I849" s="252"/>
      <c r="J849" s="243"/>
      <c r="K849" s="290"/>
    </row>
    <row r="850" spans="1:11" s="235" customFormat="1" ht="23.45" customHeight="1">
      <c r="A850" s="248"/>
      <c r="B850" s="248"/>
      <c r="C850" s="251"/>
      <c r="D850" s="251"/>
      <c r="E850" s="243"/>
      <c r="F850" s="252"/>
      <c r="G850" s="252"/>
      <c r="H850" s="252"/>
      <c r="I850" s="252"/>
      <c r="J850" s="243"/>
      <c r="K850" s="290"/>
    </row>
    <row r="851" spans="1:11" s="235" customFormat="1" ht="23.45" customHeight="1">
      <c r="A851" s="248"/>
      <c r="B851" s="248"/>
      <c r="C851" s="251"/>
      <c r="D851" s="251"/>
      <c r="E851" s="243"/>
      <c r="F851" s="252"/>
      <c r="G851" s="252"/>
      <c r="H851" s="252"/>
      <c r="I851" s="252"/>
      <c r="J851" s="243"/>
      <c r="K851" s="290"/>
    </row>
    <row r="852" spans="1:11" s="235" customFormat="1" ht="23.45" customHeight="1">
      <c r="A852" s="248"/>
      <c r="B852" s="248"/>
      <c r="C852" s="251"/>
      <c r="D852" s="251"/>
      <c r="E852" s="243"/>
      <c r="F852" s="252"/>
      <c r="G852" s="252"/>
      <c r="H852" s="252"/>
      <c r="I852" s="252"/>
      <c r="J852" s="243"/>
      <c r="K852" s="290"/>
    </row>
    <row r="853" spans="1:11" s="235" customFormat="1" ht="23.45" customHeight="1">
      <c r="A853" s="248"/>
      <c r="B853" s="248"/>
      <c r="C853" s="251"/>
      <c r="D853" s="251"/>
      <c r="E853" s="243"/>
      <c r="F853" s="252"/>
      <c r="G853" s="252"/>
      <c r="H853" s="252"/>
      <c r="I853" s="252"/>
      <c r="J853" s="243"/>
      <c r="K853" s="290"/>
    </row>
    <row r="854" spans="1:11" s="235" customFormat="1" ht="23.45" customHeight="1">
      <c r="A854" s="248"/>
      <c r="B854" s="248"/>
      <c r="C854" s="251"/>
      <c r="D854" s="251"/>
      <c r="E854" s="243"/>
      <c r="F854" s="252"/>
      <c r="G854" s="252"/>
      <c r="H854" s="252"/>
      <c r="I854" s="252"/>
      <c r="J854" s="243"/>
      <c r="K854" s="290"/>
    </row>
    <row r="855" spans="1:11" s="235" customFormat="1" ht="23.45" customHeight="1">
      <c r="A855" s="248"/>
      <c r="B855" s="248"/>
      <c r="C855" s="251"/>
      <c r="D855" s="251"/>
      <c r="E855" s="243"/>
      <c r="F855" s="252"/>
      <c r="G855" s="252"/>
      <c r="H855" s="252"/>
      <c r="I855" s="252"/>
      <c r="J855" s="243"/>
      <c r="K855" s="290"/>
    </row>
    <row r="856" spans="1:11" s="235" customFormat="1" ht="23.45" customHeight="1">
      <c r="A856" s="248"/>
      <c r="B856" s="248"/>
      <c r="C856" s="251"/>
      <c r="D856" s="251"/>
      <c r="E856" s="243"/>
      <c r="F856" s="252"/>
      <c r="G856" s="252"/>
      <c r="H856" s="252"/>
      <c r="I856" s="252"/>
      <c r="J856" s="243"/>
      <c r="K856" s="290"/>
    </row>
    <row r="857" spans="1:11" s="235" customFormat="1" ht="23.45" customHeight="1">
      <c r="A857" s="248"/>
      <c r="B857" s="248"/>
      <c r="C857" s="251"/>
      <c r="D857" s="251"/>
      <c r="E857" s="243"/>
      <c r="F857" s="252"/>
      <c r="G857" s="252"/>
      <c r="H857" s="252"/>
      <c r="I857" s="252"/>
      <c r="J857" s="243"/>
      <c r="K857" s="290"/>
    </row>
    <row r="858" spans="1:11" s="235" customFormat="1" ht="23.45" customHeight="1">
      <c r="A858" s="248"/>
      <c r="B858" s="248"/>
      <c r="C858" s="251"/>
      <c r="D858" s="251"/>
      <c r="E858" s="243"/>
      <c r="F858" s="252"/>
      <c r="G858" s="252"/>
      <c r="H858" s="252"/>
      <c r="I858" s="252"/>
      <c r="J858" s="243"/>
      <c r="K858" s="290"/>
    </row>
    <row r="859" spans="1:11" s="235" customFormat="1" ht="23.45" customHeight="1">
      <c r="A859" s="248"/>
      <c r="B859" s="248"/>
      <c r="C859" s="251"/>
      <c r="D859" s="251"/>
      <c r="E859" s="243"/>
      <c r="F859" s="252"/>
      <c r="G859" s="252"/>
      <c r="H859" s="252"/>
      <c r="I859" s="252"/>
      <c r="J859" s="243"/>
      <c r="K859" s="290"/>
    </row>
    <row r="860" spans="1:11" s="235" customFormat="1" ht="23.45" customHeight="1">
      <c r="A860" s="248"/>
      <c r="B860" s="248"/>
      <c r="C860" s="251"/>
      <c r="D860" s="251"/>
      <c r="E860" s="243"/>
      <c r="F860" s="252"/>
      <c r="G860" s="252"/>
      <c r="H860" s="252"/>
      <c r="I860" s="252"/>
      <c r="J860" s="243"/>
      <c r="K860" s="290"/>
    </row>
    <row r="861" spans="1:11" s="235" customFormat="1" ht="23.45" customHeight="1">
      <c r="A861" s="248"/>
      <c r="B861" s="248"/>
      <c r="C861" s="251"/>
      <c r="D861" s="251"/>
      <c r="E861" s="243"/>
      <c r="F861" s="252"/>
      <c r="G861" s="252"/>
      <c r="H861" s="252"/>
      <c r="I861" s="252"/>
      <c r="J861" s="243"/>
      <c r="K861" s="290"/>
    </row>
    <row r="862" spans="1:11" s="235" customFormat="1" ht="23.45" customHeight="1">
      <c r="A862" s="248"/>
      <c r="B862" s="248"/>
      <c r="C862" s="251"/>
      <c r="D862" s="251"/>
      <c r="E862" s="243"/>
      <c r="F862" s="252"/>
      <c r="G862" s="252"/>
      <c r="H862" s="252"/>
      <c r="I862" s="252"/>
      <c r="J862" s="243"/>
      <c r="K862" s="290"/>
    </row>
    <row r="863" spans="1:11" s="235" customFormat="1" ht="23.45" customHeight="1">
      <c r="A863" s="248"/>
      <c r="B863" s="248"/>
      <c r="C863" s="251"/>
      <c r="D863" s="251"/>
      <c r="E863" s="243"/>
      <c r="F863" s="252"/>
      <c r="G863" s="252"/>
      <c r="H863" s="252"/>
      <c r="I863" s="252"/>
      <c r="J863" s="243"/>
      <c r="K863" s="290"/>
    </row>
    <row r="864" spans="1:11" s="235" customFormat="1" ht="23.45" customHeight="1">
      <c r="A864" s="248"/>
      <c r="B864" s="248"/>
      <c r="C864" s="251"/>
      <c r="D864" s="251"/>
      <c r="E864" s="243"/>
      <c r="F864" s="252"/>
      <c r="G864" s="252"/>
      <c r="H864" s="252"/>
      <c r="I864" s="252"/>
      <c r="J864" s="243"/>
      <c r="K864" s="290"/>
    </row>
    <row r="865" spans="1:11" s="235" customFormat="1" ht="23.45" customHeight="1">
      <c r="A865" s="248"/>
      <c r="B865" s="248"/>
      <c r="C865" s="251"/>
      <c r="D865" s="251"/>
      <c r="E865" s="243"/>
      <c r="F865" s="252"/>
      <c r="G865" s="252"/>
      <c r="H865" s="252"/>
      <c r="I865" s="252"/>
      <c r="J865" s="243"/>
      <c r="K865" s="290"/>
    </row>
    <row r="866" spans="1:11" s="235" customFormat="1" ht="23.45" customHeight="1">
      <c r="A866" s="248"/>
      <c r="B866" s="248"/>
      <c r="C866" s="251"/>
      <c r="D866" s="251"/>
      <c r="E866" s="243"/>
      <c r="F866" s="252"/>
      <c r="G866" s="252"/>
      <c r="H866" s="252"/>
      <c r="I866" s="252"/>
      <c r="J866" s="243"/>
      <c r="K866" s="290"/>
    </row>
    <row r="867" spans="1:11" s="235" customFormat="1" ht="23.45" customHeight="1">
      <c r="A867" s="248"/>
      <c r="B867" s="248"/>
      <c r="C867" s="251"/>
      <c r="D867" s="251"/>
      <c r="E867" s="243"/>
      <c r="F867" s="252"/>
      <c r="G867" s="252"/>
      <c r="H867" s="252"/>
      <c r="I867" s="252"/>
      <c r="J867" s="243"/>
      <c r="K867" s="290"/>
    </row>
    <row r="868" spans="1:11" s="235" customFormat="1" ht="23.45" customHeight="1">
      <c r="A868" s="248"/>
      <c r="B868" s="248"/>
      <c r="C868" s="251"/>
      <c r="D868" s="251"/>
      <c r="E868" s="243"/>
      <c r="F868" s="252"/>
      <c r="G868" s="252"/>
      <c r="H868" s="252"/>
      <c r="I868" s="252"/>
      <c r="J868" s="243"/>
      <c r="K868" s="290"/>
    </row>
    <row r="869" spans="1:11" s="235" customFormat="1" ht="23.45" customHeight="1">
      <c r="A869" s="248"/>
      <c r="B869" s="248"/>
      <c r="C869" s="251"/>
      <c r="D869" s="251"/>
      <c r="E869" s="243"/>
      <c r="F869" s="252"/>
      <c r="G869" s="252"/>
      <c r="H869" s="252"/>
      <c r="I869" s="252"/>
      <c r="J869" s="243"/>
      <c r="K869" s="290"/>
    </row>
    <row r="870" spans="1:11" s="235" customFormat="1" ht="23.45" customHeight="1">
      <c r="A870" s="248"/>
      <c r="B870" s="248"/>
      <c r="C870" s="251"/>
      <c r="D870" s="251"/>
      <c r="E870" s="243"/>
      <c r="F870" s="252"/>
      <c r="G870" s="252"/>
      <c r="H870" s="252"/>
      <c r="I870" s="252"/>
      <c r="J870" s="243"/>
      <c r="K870" s="290"/>
    </row>
    <row r="871" spans="1:11" s="235" customFormat="1" ht="23.45" customHeight="1">
      <c r="A871" s="248"/>
      <c r="B871" s="248"/>
      <c r="C871" s="251"/>
      <c r="D871" s="251"/>
      <c r="E871" s="243"/>
      <c r="F871" s="252"/>
      <c r="G871" s="252"/>
      <c r="H871" s="252"/>
      <c r="I871" s="252"/>
      <c r="J871" s="243"/>
      <c r="K871" s="290"/>
    </row>
    <row r="872" spans="1:11" s="235" customFormat="1" ht="23.45" customHeight="1">
      <c r="A872" s="248"/>
      <c r="B872" s="248"/>
      <c r="C872" s="251"/>
      <c r="D872" s="251"/>
      <c r="E872" s="243"/>
      <c r="F872" s="252"/>
      <c r="G872" s="252"/>
      <c r="H872" s="252"/>
      <c r="I872" s="252"/>
      <c r="J872" s="243"/>
      <c r="K872" s="290"/>
    </row>
    <row r="873" spans="1:11" s="235" customFormat="1" ht="23.45" customHeight="1">
      <c r="A873" s="248"/>
      <c r="B873" s="248"/>
      <c r="C873" s="251"/>
      <c r="D873" s="251"/>
      <c r="E873" s="243"/>
      <c r="F873" s="252"/>
      <c r="G873" s="252"/>
      <c r="H873" s="252"/>
      <c r="I873" s="252"/>
      <c r="J873" s="243"/>
      <c r="K873" s="290"/>
    </row>
    <row r="874" spans="1:11" s="235" customFormat="1" ht="23.45" customHeight="1">
      <c r="A874" s="248"/>
      <c r="B874" s="248"/>
      <c r="C874" s="251"/>
      <c r="D874" s="251"/>
      <c r="E874" s="243"/>
      <c r="F874" s="252"/>
      <c r="G874" s="252"/>
      <c r="H874" s="252"/>
      <c r="I874" s="252"/>
      <c r="J874" s="243"/>
      <c r="K874" s="290"/>
    </row>
    <row r="875" spans="1:11" s="235" customFormat="1" ht="23.45" customHeight="1">
      <c r="A875" s="248"/>
      <c r="B875" s="248"/>
      <c r="C875" s="251"/>
      <c r="D875" s="251"/>
      <c r="E875" s="243"/>
      <c r="F875" s="252"/>
      <c r="G875" s="252"/>
      <c r="H875" s="252"/>
      <c r="I875" s="252"/>
      <c r="J875" s="243"/>
      <c r="K875" s="290"/>
    </row>
    <row r="876" spans="1:11" s="235" customFormat="1" ht="23.45" customHeight="1">
      <c r="A876" s="248"/>
      <c r="B876" s="248"/>
      <c r="C876" s="251"/>
      <c r="D876" s="251"/>
      <c r="E876" s="243"/>
      <c r="F876" s="252"/>
      <c r="G876" s="252"/>
      <c r="H876" s="252"/>
      <c r="I876" s="252"/>
      <c r="J876" s="243"/>
      <c r="K876" s="290"/>
    </row>
    <row r="877" spans="1:11" s="235" customFormat="1" ht="23.45" customHeight="1">
      <c r="A877" s="248"/>
      <c r="B877" s="248"/>
      <c r="C877" s="251"/>
      <c r="D877" s="251"/>
      <c r="E877" s="243"/>
      <c r="F877" s="252"/>
      <c r="G877" s="252"/>
      <c r="H877" s="252"/>
      <c r="I877" s="252"/>
      <c r="J877" s="243"/>
      <c r="K877" s="290"/>
    </row>
    <row r="878" spans="1:11" s="235" customFormat="1" ht="23.45" customHeight="1">
      <c r="A878" s="248"/>
      <c r="B878" s="248"/>
      <c r="C878" s="251"/>
      <c r="D878" s="251"/>
      <c r="E878" s="243"/>
      <c r="F878" s="252"/>
      <c r="G878" s="252"/>
      <c r="H878" s="252"/>
      <c r="I878" s="252"/>
      <c r="J878" s="243"/>
      <c r="K878" s="290"/>
    </row>
    <row r="879" spans="1:11" s="235" customFormat="1" ht="23.45" customHeight="1">
      <c r="A879" s="248"/>
      <c r="B879" s="248"/>
      <c r="C879" s="251"/>
      <c r="D879" s="251"/>
      <c r="E879" s="243"/>
      <c r="F879" s="252"/>
      <c r="G879" s="252"/>
      <c r="H879" s="252"/>
      <c r="I879" s="252"/>
      <c r="J879" s="243"/>
      <c r="K879" s="290"/>
    </row>
    <row r="880" spans="1:11" s="235" customFormat="1" ht="23.45" customHeight="1">
      <c r="A880" s="248"/>
      <c r="B880" s="248"/>
      <c r="C880" s="251"/>
      <c r="D880" s="251"/>
      <c r="E880" s="243"/>
      <c r="F880" s="252"/>
      <c r="G880" s="252"/>
      <c r="H880" s="252"/>
      <c r="I880" s="252"/>
      <c r="J880" s="243"/>
      <c r="K880" s="290"/>
    </row>
    <row r="881" spans="1:11" s="235" customFormat="1" ht="23.45" customHeight="1">
      <c r="A881" s="248"/>
      <c r="B881" s="248"/>
      <c r="C881" s="251"/>
      <c r="D881" s="251"/>
      <c r="E881" s="243"/>
      <c r="F881" s="252"/>
      <c r="G881" s="252"/>
      <c r="H881" s="252"/>
      <c r="I881" s="252"/>
      <c r="J881" s="243"/>
      <c r="K881" s="290"/>
    </row>
    <row r="882" spans="1:11" s="235" customFormat="1" ht="23.45" customHeight="1">
      <c r="A882" s="248"/>
      <c r="B882" s="248"/>
      <c r="C882" s="251"/>
      <c r="D882" s="251"/>
      <c r="E882" s="243"/>
      <c r="F882" s="252"/>
      <c r="G882" s="252"/>
      <c r="H882" s="252"/>
      <c r="I882" s="252"/>
      <c r="J882" s="243"/>
      <c r="K882" s="290"/>
    </row>
    <row r="883" spans="1:11" s="235" customFormat="1" ht="23.45" customHeight="1">
      <c r="A883" s="248"/>
      <c r="B883" s="248"/>
      <c r="C883" s="251"/>
      <c r="D883" s="251"/>
      <c r="E883" s="243"/>
      <c r="F883" s="252"/>
      <c r="G883" s="252"/>
      <c r="H883" s="252"/>
      <c r="I883" s="252"/>
      <c r="J883" s="243"/>
      <c r="K883" s="290"/>
    </row>
    <row r="884" spans="1:11" s="235" customFormat="1" ht="23.45" customHeight="1">
      <c r="A884" s="248"/>
      <c r="B884" s="248"/>
      <c r="C884" s="251"/>
      <c r="D884" s="251"/>
      <c r="E884" s="243"/>
      <c r="F884" s="252"/>
      <c r="G884" s="252"/>
      <c r="H884" s="252"/>
      <c r="I884" s="252"/>
      <c r="J884" s="243"/>
      <c r="K884" s="290"/>
    </row>
    <row r="885" spans="1:11" s="235" customFormat="1" ht="23.45" customHeight="1">
      <c r="A885" s="248"/>
      <c r="B885" s="248"/>
      <c r="C885" s="251"/>
      <c r="D885" s="251"/>
      <c r="E885" s="243"/>
      <c r="F885" s="252"/>
      <c r="G885" s="252"/>
      <c r="H885" s="252"/>
      <c r="I885" s="252"/>
      <c r="J885" s="243"/>
      <c r="K885" s="290"/>
    </row>
    <row r="886" spans="1:11" s="235" customFormat="1" ht="23.45" customHeight="1">
      <c r="A886" s="248"/>
      <c r="B886" s="248"/>
      <c r="C886" s="251"/>
      <c r="D886" s="251"/>
      <c r="E886" s="243"/>
      <c r="F886" s="252"/>
      <c r="G886" s="252"/>
      <c r="H886" s="252"/>
      <c r="I886" s="252"/>
      <c r="J886" s="243"/>
      <c r="K886" s="290"/>
    </row>
    <row r="887" spans="1:11" s="235" customFormat="1" ht="23.45" customHeight="1">
      <c r="A887" s="248"/>
      <c r="B887" s="248"/>
      <c r="C887" s="251"/>
      <c r="D887" s="251"/>
      <c r="E887" s="243"/>
      <c r="F887" s="252"/>
      <c r="G887" s="252"/>
      <c r="H887" s="252"/>
      <c r="I887" s="252"/>
      <c r="J887" s="243"/>
      <c r="K887" s="290"/>
    </row>
    <row r="888" spans="1:11" s="235" customFormat="1" ht="23.45" customHeight="1">
      <c r="A888" s="248"/>
      <c r="B888" s="248"/>
      <c r="C888" s="251"/>
      <c r="D888" s="251"/>
      <c r="E888" s="243"/>
      <c r="F888" s="252"/>
      <c r="G888" s="252"/>
      <c r="H888" s="252"/>
      <c r="I888" s="252"/>
      <c r="J888" s="243"/>
      <c r="K888" s="290"/>
    </row>
    <row r="889" spans="1:11" s="235" customFormat="1" ht="23.45" customHeight="1">
      <c r="A889" s="248"/>
      <c r="B889" s="248"/>
      <c r="C889" s="251"/>
      <c r="D889" s="251"/>
      <c r="E889" s="243"/>
      <c r="F889" s="252"/>
      <c r="G889" s="252"/>
      <c r="H889" s="252"/>
      <c r="I889" s="252"/>
      <c r="J889" s="243"/>
      <c r="K889" s="290"/>
    </row>
    <row r="890" spans="1:11" s="235" customFormat="1" ht="23.45" customHeight="1">
      <c r="A890" s="248"/>
      <c r="B890" s="248"/>
      <c r="C890" s="251"/>
      <c r="D890" s="251"/>
      <c r="E890" s="243"/>
      <c r="F890" s="252"/>
      <c r="G890" s="252"/>
      <c r="H890" s="252"/>
      <c r="I890" s="252"/>
      <c r="J890" s="243"/>
      <c r="K890" s="290"/>
    </row>
    <row r="891" spans="1:11" s="235" customFormat="1" ht="23.45" customHeight="1">
      <c r="A891" s="248"/>
      <c r="B891" s="248"/>
      <c r="C891" s="251"/>
      <c r="D891" s="251"/>
      <c r="E891" s="243"/>
      <c r="F891" s="252"/>
      <c r="G891" s="252"/>
      <c r="H891" s="252"/>
      <c r="I891" s="252"/>
      <c r="J891" s="243"/>
      <c r="K891" s="290"/>
    </row>
    <row r="892" spans="1:11" s="235" customFormat="1" ht="23.45" customHeight="1">
      <c r="A892" s="248"/>
      <c r="B892" s="248"/>
      <c r="C892" s="251"/>
      <c r="D892" s="251"/>
      <c r="E892" s="243"/>
      <c r="F892" s="252"/>
      <c r="G892" s="252"/>
      <c r="H892" s="252"/>
      <c r="I892" s="252"/>
      <c r="J892" s="243"/>
      <c r="K892" s="290"/>
    </row>
    <row r="893" spans="1:11" s="235" customFormat="1" ht="23.45" customHeight="1">
      <c r="A893" s="248"/>
      <c r="B893" s="248"/>
      <c r="C893" s="251"/>
      <c r="D893" s="251"/>
      <c r="E893" s="243"/>
      <c r="F893" s="252"/>
      <c r="G893" s="252"/>
      <c r="H893" s="252"/>
      <c r="I893" s="252"/>
      <c r="J893" s="243"/>
      <c r="K893" s="290"/>
    </row>
    <row r="894" spans="1:11" s="235" customFormat="1" ht="23.45" customHeight="1">
      <c r="A894" s="248"/>
      <c r="B894" s="248"/>
      <c r="C894" s="251"/>
      <c r="D894" s="251"/>
      <c r="E894" s="243"/>
      <c r="F894" s="252"/>
      <c r="G894" s="252"/>
      <c r="H894" s="252"/>
      <c r="I894" s="252"/>
      <c r="J894" s="243"/>
      <c r="K894" s="290"/>
    </row>
    <row r="895" spans="1:11" s="235" customFormat="1" ht="23.45" customHeight="1">
      <c r="A895" s="248"/>
      <c r="B895" s="248"/>
      <c r="C895" s="251"/>
      <c r="D895" s="251"/>
      <c r="E895" s="243"/>
      <c r="F895" s="252"/>
      <c r="G895" s="252"/>
      <c r="H895" s="252"/>
      <c r="I895" s="252"/>
      <c r="J895" s="243"/>
      <c r="K895" s="290"/>
    </row>
    <row r="896" spans="1:11" s="235" customFormat="1" ht="23.45" customHeight="1">
      <c r="A896" s="248"/>
      <c r="B896" s="248"/>
      <c r="C896" s="251"/>
      <c r="D896" s="251"/>
      <c r="E896" s="243"/>
      <c r="F896" s="252"/>
      <c r="G896" s="252"/>
      <c r="H896" s="252"/>
      <c r="I896" s="252"/>
      <c r="J896" s="243"/>
      <c r="K896" s="290"/>
    </row>
    <row r="897" spans="1:11" s="235" customFormat="1" ht="23.45" customHeight="1">
      <c r="A897" s="248"/>
      <c r="B897" s="248"/>
      <c r="C897" s="251"/>
      <c r="D897" s="251"/>
      <c r="E897" s="243"/>
      <c r="F897" s="252"/>
      <c r="G897" s="252"/>
      <c r="H897" s="252"/>
      <c r="I897" s="252"/>
      <c r="J897" s="243"/>
      <c r="K897" s="290"/>
    </row>
    <row r="898" spans="1:11" s="235" customFormat="1" ht="23.45" customHeight="1">
      <c r="A898" s="248"/>
      <c r="B898" s="248"/>
      <c r="C898" s="251"/>
      <c r="D898" s="251"/>
      <c r="E898" s="243"/>
      <c r="F898" s="252"/>
      <c r="G898" s="252"/>
      <c r="H898" s="252"/>
      <c r="I898" s="252"/>
      <c r="J898" s="243"/>
      <c r="K898" s="290"/>
    </row>
    <row r="899" spans="1:11" s="235" customFormat="1" ht="23.45" customHeight="1">
      <c r="A899" s="248"/>
      <c r="B899" s="248"/>
      <c r="C899" s="251"/>
      <c r="D899" s="251"/>
      <c r="E899" s="243"/>
      <c r="F899" s="252"/>
      <c r="G899" s="252"/>
      <c r="H899" s="252"/>
      <c r="I899" s="252"/>
      <c r="J899" s="243"/>
      <c r="K899" s="290"/>
    </row>
    <row r="900" spans="1:11" s="235" customFormat="1" ht="23.45" customHeight="1">
      <c r="A900" s="248"/>
      <c r="B900" s="248"/>
      <c r="C900" s="251"/>
      <c r="D900" s="251"/>
      <c r="E900" s="243"/>
      <c r="F900" s="252"/>
      <c r="G900" s="252"/>
      <c r="H900" s="252"/>
      <c r="I900" s="252"/>
      <c r="J900" s="243"/>
      <c r="K900" s="290"/>
    </row>
    <row r="901" spans="1:11" s="235" customFormat="1" ht="23.45" customHeight="1">
      <c r="A901" s="248"/>
      <c r="B901" s="248"/>
      <c r="C901" s="251"/>
      <c r="D901" s="251"/>
      <c r="E901" s="243"/>
      <c r="F901" s="252"/>
      <c r="G901" s="252"/>
      <c r="H901" s="252"/>
      <c r="I901" s="252"/>
      <c r="J901" s="243"/>
      <c r="K901" s="290"/>
    </row>
    <row r="902" spans="1:11" s="235" customFormat="1" ht="23.45" customHeight="1">
      <c r="A902" s="248"/>
      <c r="B902" s="248"/>
      <c r="C902" s="251"/>
      <c r="D902" s="251"/>
      <c r="E902" s="243"/>
      <c r="F902" s="252"/>
      <c r="G902" s="252"/>
      <c r="H902" s="252"/>
      <c r="I902" s="252"/>
      <c r="J902" s="243"/>
      <c r="K902" s="290"/>
    </row>
    <row r="903" spans="1:11" s="235" customFormat="1" ht="23.45" customHeight="1">
      <c r="A903" s="248"/>
      <c r="B903" s="248"/>
      <c r="C903" s="251"/>
      <c r="D903" s="251"/>
      <c r="E903" s="243"/>
      <c r="F903" s="252"/>
      <c r="G903" s="252"/>
      <c r="H903" s="252"/>
      <c r="I903" s="252"/>
      <c r="J903" s="243"/>
      <c r="K903" s="290"/>
    </row>
    <row r="904" spans="1:11" s="235" customFormat="1" ht="23.45" customHeight="1">
      <c r="A904" s="248"/>
      <c r="B904" s="248"/>
      <c r="C904" s="251"/>
      <c r="D904" s="251"/>
      <c r="E904" s="243"/>
      <c r="F904" s="252"/>
      <c r="G904" s="252"/>
      <c r="H904" s="252"/>
      <c r="I904" s="252"/>
      <c r="J904" s="243"/>
      <c r="K904" s="290"/>
    </row>
    <row r="905" spans="1:11" s="235" customFormat="1" ht="23.45" customHeight="1">
      <c r="A905" s="248"/>
      <c r="B905" s="248"/>
      <c r="C905" s="251"/>
      <c r="D905" s="251"/>
      <c r="E905" s="243"/>
      <c r="F905" s="252"/>
      <c r="G905" s="252"/>
      <c r="H905" s="252"/>
      <c r="I905" s="252"/>
      <c r="J905" s="243"/>
      <c r="K905" s="290"/>
    </row>
    <row r="906" spans="1:11" s="235" customFormat="1" ht="23.45" customHeight="1">
      <c r="A906" s="248"/>
      <c r="B906" s="248"/>
      <c r="C906" s="251"/>
      <c r="D906" s="251"/>
      <c r="E906" s="243"/>
      <c r="F906" s="252"/>
      <c r="G906" s="252"/>
      <c r="H906" s="252"/>
      <c r="I906" s="252"/>
      <c r="J906" s="243"/>
      <c r="K906" s="290"/>
    </row>
    <row r="907" spans="1:11" s="235" customFormat="1" ht="23.45" customHeight="1">
      <c r="A907" s="248"/>
      <c r="B907" s="248"/>
      <c r="C907" s="251"/>
      <c r="D907" s="251"/>
      <c r="E907" s="243"/>
      <c r="F907" s="252"/>
      <c r="G907" s="252"/>
      <c r="H907" s="252"/>
      <c r="I907" s="252"/>
      <c r="J907" s="243"/>
      <c r="K907" s="290"/>
    </row>
    <row r="908" spans="1:11" s="235" customFormat="1" ht="23.45" customHeight="1">
      <c r="A908" s="248"/>
      <c r="B908" s="248"/>
      <c r="C908" s="251"/>
      <c r="D908" s="251"/>
      <c r="E908" s="243"/>
      <c r="F908" s="252"/>
      <c r="G908" s="252"/>
      <c r="H908" s="252"/>
      <c r="I908" s="252"/>
      <c r="J908" s="243"/>
      <c r="K908" s="290"/>
    </row>
    <row r="909" spans="1:11" s="235" customFormat="1" ht="23.45" customHeight="1">
      <c r="A909" s="248"/>
      <c r="B909" s="248"/>
      <c r="C909" s="251"/>
      <c r="D909" s="251"/>
      <c r="E909" s="243"/>
      <c r="F909" s="252"/>
      <c r="G909" s="252"/>
      <c r="H909" s="252"/>
      <c r="I909" s="252"/>
      <c r="J909" s="243"/>
      <c r="K909" s="290"/>
    </row>
    <row r="910" spans="1:11" s="235" customFormat="1" ht="23.45" customHeight="1">
      <c r="A910" s="248"/>
      <c r="B910" s="248"/>
      <c r="C910" s="251"/>
      <c r="D910" s="251"/>
      <c r="E910" s="243"/>
      <c r="F910" s="252"/>
      <c r="G910" s="252"/>
      <c r="H910" s="252"/>
      <c r="I910" s="252"/>
      <c r="J910" s="243"/>
      <c r="K910" s="290"/>
    </row>
    <row r="911" spans="1:11" s="235" customFormat="1" ht="23.45" customHeight="1">
      <c r="A911" s="248"/>
      <c r="B911" s="248"/>
      <c r="C911" s="251"/>
      <c r="D911" s="251"/>
      <c r="E911" s="243"/>
      <c r="F911" s="252"/>
      <c r="G911" s="252"/>
      <c r="H911" s="252"/>
      <c r="I911" s="252"/>
      <c r="J911" s="243"/>
      <c r="K911" s="290"/>
    </row>
    <row r="912" spans="1:11" s="235" customFormat="1" ht="23.45" customHeight="1">
      <c r="A912" s="248"/>
      <c r="B912" s="248"/>
      <c r="C912" s="251"/>
      <c r="D912" s="251"/>
      <c r="E912" s="243"/>
      <c r="F912" s="252"/>
      <c r="G912" s="252"/>
      <c r="H912" s="252"/>
      <c r="I912" s="252"/>
      <c r="J912" s="243"/>
      <c r="K912" s="290"/>
    </row>
    <row r="913" spans="1:11" s="235" customFormat="1" ht="23.45" customHeight="1">
      <c r="A913" s="248"/>
      <c r="B913" s="248"/>
      <c r="C913" s="251"/>
      <c r="D913" s="251"/>
      <c r="E913" s="243"/>
      <c r="F913" s="252"/>
      <c r="G913" s="252"/>
      <c r="H913" s="252"/>
      <c r="I913" s="252"/>
      <c r="J913" s="243"/>
      <c r="K913" s="290"/>
    </row>
    <row r="914" spans="1:11" s="235" customFormat="1" ht="23.45" customHeight="1">
      <c r="A914" s="248"/>
      <c r="B914" s="248"/>
      <c r="C914" s="251"/>
      <c r="D914" s="251"/>
      <c r="E914" s="243"/>
      <c r="F914" s="252"/>
      <c r="G914" s="252"/>
      <c r="H914" s="252"/>
      <c r="I914" s="252"/>
      <c r="J914" s="243"/>
      <c r="K914" s="290"/>
    </row>
    <row r="915" spans="1:11" s="235" customFormat="1" ht="23.45" customHeight="1">
      <c r="A915" s="248"/>
      <c r="B915" s="248"/>
      <c r="C915" s="251"/>
      <c r="D915" s="251"/>
      <c r="E915" s="243"/>
      <c r="F915" s="252"/>
      <c r="G915" s="252"/>
      <c r="H915" s="252"/>
      <c r="I915" s="252"/>
      <c r="J915" s="243"/>
      <c r="K915" s="290"/>
    </row>
    <row r="916" spans="1:11" s="235" customFormat="1" ht="23.45" customHeight="1">
      <c r="A916" s="248"/>
      <c r="B916" s="248"/>
      <c r="C916" s="251"/>
      <c r="D916" s="251"/>
      <c r="E916" s="243"/>
      <c r="F916" s="252"/>
      <c r="G916" s="252"/>
      <c r="H916" s="252"/>
      <c r="I916" s="252"/>
      <c r="J916" s="243"/>
      <c r="K916" s="290"/>
    </row>
    <row r="917" spans="1:11" s="235" customFormat="1" ht="23.45" customHeight="1">
      <c r="A917" s="248"/>
      <c r="B917" s="248"/>
      <c r="C917" s="251"/>
      <c r="D917" s="251"/>
      <c r="E917" s="243"/>
      <c r="F917" s="252"/>
      <c r="G917" s="252"/>
      <c r="H917" s="252"/>
      <c r="I917" s="252"/>
      <c r="J917" s="243"/>
      <c r="K917" s="290"/>
    </row>
    <row r="918" spans="1:11" s="235" customFormat="1" ht="23.45" customHeight="1">
      <c r="A918" s="248"/>
      <c r="B918" s="248"/>
      <c r="C918" s="251"/>
      <c r="D918" s="251"/>
      <c r="E918" s="243"/>
      <c r="F918" s="252"/>
      <c r="G918" s="252"/>
      <c r="H918" s="252"/>
      <c r="I918" s="252"/>
      <c r="J918" s="243"/>
      <c r="K918" s="290"/>
    </row>
    <row r="919" spans="1:11" s="235" customFormat="1" ht="23.45" customHeight="1">
      <c r="A919" s="248"/>
      <c r="B919" s="248"/>
      <c r="C919" s="251"/>
      <c r="D919" s="251"/>
      <c r="E919" s="243"/>
      <c r="F919" s="252"/>
      <c r="G919" s="252"/>
      <c r="H919" s="252"/>
      <c r="I919" s="252"/>
      <c r="J919" s="243"/>
      <c r="K919" s="290"/>
    </row>
    <row r="920" spans="1:11" s="235" customFormat="1" ht="23.45" customHeight="1">
      <c r="A920" s="248"/>
      <c r="B920" s="248"/>
      <c r="C920" s="251"/>
      <c r="D920" s="251"/>
      <c r="E920" s="243"/>
      <c r="F920" s="252"/>
      <c r="G920" s="252"/>
      <c r="H920" s="252"/>
      <c r="I920" s="252"/>
      <c r="J920" s="243"/>
      <c r="K920" s="290"/>
    </row>
    <row r="921" spans="1:11" s="235" customFormat="1" ht="23.45" customHeight="1">
      <c r="A921" s="248"/>
      <c r="B921" s="248"/>
      <c r="C921" s="251"/>
      <c r="D921" s="251"/>
      <c r="E921" s="243"/>
      <c r="F921" s="252"/>
      <c r="G921" s="252"/>
      <c r="H921" s="252"/>
      <c r="I921" s="252"/>
      <c r="J921" s="243"/>
      <c r="K921" s="290"/>
    </row>
    <row r="922" spans="1:11" s="235" customFormat="1" ht="23.45" customHeight="1">
      <c r="A922" s="248"/>
      <c r="B922" s="248"/>
      <c r="C922" s="251"/>
      <c r="D922" s="251"/>
      <c r="E922" s="243"/>
      <c r="F922" s="252"/>
      <c r="G922" s="252"/>
      <c r="H922" s="252"/>
      <c r="I922" s="252"/>
      <c r="J922" s="243"/>
      <c r="K922" s="290"/>
    </row>
    <row r="923" spans="1:11" s="235" customFormat="1" ht="23.45" customHeight="1">
      <c r="A923" s="248"/>
      <c r="B923" s="248"/>
      <c r="C923" s="251"/>
      <c r="D923" s="251"/>
      <c r="E923" s="243"/>
      <c r="F923" s="252"/>
      <c r="G923" s="252"/>
      <c r="H923" s="252"/>
      <c r="I923" s="252"/>
      <c r="J923" s="243"/>
      <c r="K923" s="290"/>
    </row>
    <row r="924" spans="1:11" s="235" customFormat="1" ht="23.45" customHeight="1">
      <c r="A924" s="248"/>
      <c r="B924" s="248"/>
      <c r="C924" s="251"/>
      <c r="D924" s="251"/>
      <c r="E924" s="243"/>
      <c r="F924" s="252"/>
      <c r="G924" s="252"/>
      <c r="H924" s="252"/>
      <c r="I924" s="252"/>
      <c r="J924" s="243"/>
      <c r="K924" s="290"/>
    </row>
    <row r="925" spans="1:11" s="235" customFormat="1" ht="23.45" customHeight="1">
      <c r="A925" s="248"/>
      <c r="B925" s="248"/>
      <c r="C925" s="251"/>
      <c r="D925" s="251"/>
      <c r="E925" s="243"/>
      <c r="F925" s="252"/>
      <c r="G925" s="252"/>
      <c r="H925" s="252"/>
      <c r="I925" s="252"/>
      <c r="J925" s="243"/>
      <c r="K925" s="290"/>
    </row>
    <row r="926" spans="1:11" s="235" customFormat="1" ht="23.45" customHeight="1">
      <c r="A926" s="248"/>
      <c r="B926" s="248"/>
      <c r="C926" s="251"/>
      <c r="D926" s="251"/>
      <c r="E926" s="243"/>
      <c r="F926" s="252"/>
      <c r="G926" s="252"/>
      <c r="H926" s="252"/>
      <c r="I926" s="252"/>
      <c r="J926" s="243"/>
      <c r="K926" s="290"/>
    </row>
    <row r="927" spans="1:11" s="235" customFormat="1" ht="23.45" customHeight="1">
      <c r="A927" s="248"/>
      <c r="B927" s="248"/>
      <c r="C927" s="251"/>
      <c r="D927" s="251"/>
      <c r="E927" s="243"/>
      <c r="F927" s="252"/>
      <c r="G927" s="252"/>
      <c r="H927" s="252"/>
      <c r="I927" s="252"/>
      <c r="J927" s="243"/>
      <c r="K927" s="290"/>
    </row>
    <row r="928" spans="1:11" s="235" customFormat="1" ht="23.45" customHeight="1">
      <c r="A928" s="248"/>
      <c r="B928" s="248"/>
      <c r="C928" s="251"/>
      <c r="D928" s="251"/>
      <c r="E928" s="243"/>
      <c r="F928" s="252"/>
      <c r="G928" s="252"/>
      <c r="H928" s="252"/>
      <c r="I928" s="252"/>
      <c r="J928" s="243"/>
      <c r="K928" s="290"/>
    </row>
    <row r="929" spans="1:11" s="235" customFormat="1" ht="23.45" customHeight="1">
      <c r="A929" s="248"/>
      <c r="B929" s="248"/>
      <c r="C929" s="251"/>
      <c r="D929" s="251"/>
      <c r="E929" s="243"/>
      <c r="F929" s="252"/>
      <c r="G929" s="252"/>
      <c r="H929" s="252"/>
      <c r="I929" s="252"/>
      <c r="J929" s="243"/>
      <c r="K929" s="290"/>
    </row>
    <row r="930" spans="1:11" s="235" customFormat="1" ht="23.45" customHeight="1">
      <c r="A930" s="248"/>
      <c r="B930" s="248"/>
      <c r="C930" s="251"/>
      <c r="D930" s="251"/>
      <c r="E930" s="243"/>
      <c r="F930" s="252"/>
      <c r="G930" s="252"/>
      <c r="H930" s="252"/>
      <c r="I930" s="252"/>
      <c r="J930" s="243"/>
      <c r="K930" s="290"/>
    </row>
    <row r="931" spans="1:11" s="235" customFormat="1" ht="23.45" customHeight="1">
      <c r="A931" s="248"/>
      <c r="B931" s="248"/>
      <c r="C931" s="251"/>
      <c r="D931" s="251"/>
      <c r="E931" s="243"/>
      <c r="F931" s="252"/>
      <c r="G931" s="252"/>
      <c r="H931" s="252"/>
      <c r="I931" s="252"/>
      <c r="J931" s="243"/>
      <c r="K931" s="290"/>
    </row>
    <row r="932" spans="1:11" s="235" customFormat="1" ht="23.45" customHeight="1">
      <c r="A932" s="248"/>
      <c r="B932" s="248"/>
      <c r="C932" s="251"/>
      <c r="D932" s="251"/>
      <c r="E932" s="243"/>
      <c r="F932" s="252"/>
      <c r="G932" s="252"/>
      <c r="H932" s="252"/>
      <c r="I932" s="252"/>
      <c r="J932" s="243"/>
      <c r="K932" s="290"/>
    </row>
    <row r="933" spans="1:11" s="235" customFormat="1" ht="23.45" customHeight="1">
      <c r="A933" s="248"/>
      <c r="B933" s="248"/>
      <c r="C933" s="251"/>
      <c r="D933" s="251"/>
      <c r="E933" s="243"/>
      <c r="F933" s="252"/>
      <c r="G933" s="252"/>
      <c r="H933" s="252"/>
      <c r="I933" s="252"/>
      <c r="J933" s="243"/>
      <c r="K933" s="290"/>
    </row>
    <row r="934" spans="1:11" s="235" customFormat="1" ht="23.45" customHeight="1">
      <c r="A934" s="248"/>
      <c r="B934" s="248"/>
      <c r="C934" s="251"/>
      <c r="D934" s="251"/>
      <c r="E934" s="243"/>
      <c r="F934" s="252"/>
      <c r="G934" s="252"/>
      <c r="H934" s="252"/>
      <c r="I934" s="252"/>
      <c r="J934" s="243"/>
      <c r="K934" s="290"/>
    </row>
    <row r="935" spans="1:11" ht="23.45" customHeight="1">
      <c r="A935" s="248"/>
      <c r="B935" s="248"/>
      <c r="C935" s="251"/>
      <c r="D935" s="251"/>
      <c r="E935" s="243"/>
      <c r="F935" s="252"/>
      <c r="G935" s="252"/>
      <c r="H935" s="252"/>
      <c r="I935" s="252"/>
      <c r="J935" s="243"/>
      <c r="K935" s="350"/>
    </row>
    <row r="936" spans="1:11" ht="23.45" customHeight="1">
      <c r="A936" s="248"/>
      <c r="B936" s="248"/>
      <c r="C936" s="251"/>
      <c r="D936" s="251"/>
      <c r="E936" s="243"/>
      <c r="F936" s="252"/>
      <c r="G936" s="252"/>
      <c r="H936" s="252"/>
      <c r="I936" s="252"/>
      <c r="J936" s="243"/>
      <c r="K936" s="350"/>
    </row>
    <row r="937" spans="1:11" ht="23.45" customHeight="1">
      <c r="A937" s="248"/>
      <c r="B937" s="248"/>
      <c r="C937" s="251"/>
      <c r="D937" s="251"/>
      <c r="E937" s="243"/>
      <c r="F937" s="252"/>
      <c r="G937" s="252"/>
      <c r="H937" s="252"/>
      <c r="I937" s="252"/>
      <c r="J937" s="243"/>
      <c r="K937" s="350"/>
    </row>
    <row r="938" spans="1:11" ht="23.45" customHeight="1">
      <c r="A938" s="248"/>
      <c r="B938" s="248"/>
      <c r="C938" s="251"/>
      <c r="D938" s="251"/>
      <c r="E938" s="243"/>
      <c r="F938" s="252"/>
      <c r="G938" s="252"/>
      <c r="H938" s="252"/>
      <c r="I938" s="252"/>
      <c r="J938" s="243"/>
      <c r="K938" s="350"/>
    </row>
    <row r="939" spans="1:11" ht="23.45" customHeight="1">
      <c r="A939" s="248"/>
      <c r="B939" s="248"/>
      <c r="C939" s="251"/>
      <c r="D939" s="251"/>
      <c r="E939" s="243"/>
      <c r="F939" s="252"/>
      <c r="G939" s="252"/>
      <c r="H939" s="252"/>
      <c r="I939" s="252"/>
      <c r="J939" s="243"/>
      <c r="K939" s="350"/>
    </row>
    <row r="940" spans="1:11" ht="23.45" customHeight="1">
      <c r="A940" s="248"/>
      <c r="B940" s="248"/>
      <c r="C940" s="251"/>
      <c r="D940" s="251"/>
      <c r="E940" s="243"/>
      <c r="F940" s="252"/>
      <c r="G940" s="252"/>
      <c r="H940" s="252"/>
      <c r="I940" s="252"/>
      <c r="J940" s="243"/>
      <c r="K940" s="350"/>
    </row>
    <row r="941" spans="1:11" ht="23.45" customHeight="1">
      <c r="A941" s="248"/>
      <c r="B941" s="248"/>
      <c r="C941" s="251"/>
      <c r="D941" s="251"/>
      <c r="E941" s="243"/>
      <c r="F941" s="252"/>
      <c r="G941" s="252"/>
      <c r="H941" s="252"/>
      <c r="I941" s="252"/>
      <c r="J941" s="243"/>
      <c r="K941" s="350"/>
    </row>
    <row r="942" spans="1:11" ht="23.45" customHeight="1">
      <c r="A942" s="248"/>
      <c r="B942" s="248"/>
      <c r="C942" s="251"/>
      <c r="D942" s="251"/>
      <c r="E942" s="243"/>
      <c r="F942" s="252"/>
      <c r="G942" s="252"/>
      <c r="H942" s="252"/>
      <c r="I942" s="252"/>
      <c r="J942" s="243"/>
      <c r="K942" s="350"/>
    </row>
    <row r="943" spans="1:11" ht="23.45" customHeight="1">
      <c r="A943" s="248"/>
      <c r="B943" s="248"/>
      <c r="C943" s="251"/>
      <c r="D943" s="251"/>
      <c r="E943" s="243"/>
      <c r="F943" s="252"/>
      <c r="G943" s="252"/>
      <c r="H943" s="252"/>
      <c r="I943" s="252"/>
      <c r="J943" s="243"/>
      <c r="K943" s="350"/>
    </row>
    <row r="944" spans="1:11" ht="23.45" customHeight="1">
      <c r="A944" s="248"/>
      <c r="B944" s="248"/>
      <c r="C944" s="251"/>
      <c r="D944" s="251"/>
      <c r="E944" s="243"/>
      <c r="F944" s="252"/>
      <c r="G944" s="252"/>
      <c r="H944" s="252"/>
      <c r="I944" s="252"/>
      <c r="J944" s="243"/>
      <c r="K944" s="350"/>
    </row>
    <row r="945" spans="1:11" ht="23.45" customHeight="1">
      <c r="A945" s="248"/>
      <c r="B945" s="248"/>
      <c r="C945" s="251"/>
      <c r="D945" s="251"/>
      <c r="E945" s="243"/>
      <c r="F945" s="252"/>
      <c r="G945" s="252"/>
      <c r="H945" s="252"/>
      <c r="I945" s="252"/>
      <c r="J945" s="243"/>
      <c r="K945" s="350"/>
    </row>
    <row r="946" spans="1:11" ht="23.45" customHeight="1">
      <c r="A946" s="248"/>
      <c r="B946" s="248"/>
      <c r="C946" s="251"/>
      <c r="D946" s="251"/>
      <c r="E946" s="243"/>
      <c r="F946" s="252"/>
      <c r="G946" s="252"/>
      <c r="H946" s="252"/>
      <c r="I946" s="252"/>
      <c r="J946" s="243"/>
      <c r="K946" s="350"/>
    </row>
    <row r="947" spans="1:11" ht="23.45" customHeight="1">
      <c r="A947" s="248"/>
      <c r="B947" s="248"/>
      <c r="C947" s="251"/>
      <c r="D947" s="251"/>
      <c r="E947" s="243"/>
      <c r="F947" s="252"/>
      <c r="G947" s="252"/>
      <c r="H947" s="252"/>
      <c r="I947" s="252"/>
      <c r="J947" s="243"/>
      <c r="K947" s="350"/>
    </row>
    <row r="948" spans="1:11" ht="23.45" customHeight="1">
      <c r="A948" s="248"/>
      <c r="B948" s="248"/>
      <c r="C948" s="251"/>
      <c r="D948" s="251"/>
      <c r="E948" s="243"/>
      <c r="F948" s="252"/>
      <c r="G948" s="252"/>
      <c r="H948" s="252"/>
      <c r="I948" s="252"/>
      <c r="J948" s="243"/>
      <c r="K948" s="350"/>
    </row>
    <row r="949" spans="1:11" ht="23.45" customHeight="1">
      <c r="A949" s="248"/>
      <c r="B949" s="248"/>
      <c r="C949" s="251"/>
      <c r="D949" s="251"/>
      <c r="E949" s="243"/>
      <c r="F949" s="252"/>
      <c r="G949" s="252"/>
      <c r="H949" s="252"/>
      <c r="I949" s="252"/>
      <c r="J949" s="243"/>
      <c r="K949" s="350"/>
    </row>
    <row r="950" spans="1:11" ht="23.45" customHeight="1">
      <c r="A950" s="248"/>
      <c r="B950" s="248"/>
      <c r="C950" s="251"/>
      <c r="D950" s="251"/>
      <c r="E950" s="243"/>
      <c r="F950" s="252"/>
      <c r="G950" s="252"/>
      <c r="H950" s="252"/>
      <c r="I950" s="252"/>
      <c r="J950" s="243"/>
      <c r="K950" s="350"/>
    </row>
    <row r="951" spans="1:11" ht="23.45" customHeight="1">
      <c r="A951" s="248"/>
      <c r="B951" s="248"/>
      <c r="C951" s="251"/>
      <c r="D951" s="251"/>
      <c r="E951" s="243"/>
      <c r="F951" s="252"/>
      <c r="G951" s="252"/>
      <c r="H951" s="252"/>
      <c r="I951" s="252"/>
      <c r="J951" s="243"/>
      <c r="K951" s="350"/>
    </row>
    <row r="952" spans="1:11" ht="23.45" customHeight="1">
      <c r="A952" s="248"/>
      <c r="B952" s="248"/>
      <c r="C952" s="251"/>
      <c r="D952" s="251"/>
      <c r="E952" s="243"/>
      <c r="F952" s="252"/>
      <c r="G952" s="252"/>
      <c r="H952" s="252"/>
      <c r="I952" s="252"/>
      <c r="J952" s="243"/>
      <c r="K952" s="350"/>
    </row>
    <row r="953" spans="1:11" ht="23.45" customHeight="1">
      <c r="A953" s="248"/>
      <c r="B953" s="248"/>
      <c r="C953" s="251"/>
      <c r="D953" s="251"/>
      <c r="E953" s="243"/>
      <c r="F953" s="252"/>
      <c r="G953" s="252"/>
      <c r="H953" s="252"/>
      <c r="I953" s="252"/>
      <c r="J953" s="243"/>
      <c r="K953" s="350"/>
    </row>
    <row r="954" spans="1:11" ht="23.45" customHeight="1">
      <c r="A954" s="248"/>
      <c r="B954" s="248"/>
      <c r="C954" s="251"/>
      <c r="D954" s="251"/>
      <c r="E954" s="243"/>
      <c r="F954" s="252"/>
      <c r="G954" s="252"/>
      <c r="H954" s="252"/>
      <c r="I954" s="252"/>
      <c r="J954" s="243"/>
      <c r="K954" s="350"/>
    </row>
    <row r="955" spans="1:11" ht="23.45" customHeight="1">
      <c r="A955" s="248"/>
      <c r="B955" s="248"/>
      <c r="C955" s="251"/>
      <c r="D955" s="251"/>
      <c r="E955" s="243"/>
      <c r="F955" s="252"/>
      <c r="G955" s="252"/>
      <c r="H955" s="252"/>
      <c r="I955" s="252"/>
      <c r="J955" s="243"/>
      <c r="K955" s="350"/>
    </row>
    <row r="956" spans="1:11" ht="23.45" customHeight="1">
      <c r="A956" s="248"/>
      <c r="B956" s="248"/>
      <c r="C956" s="251"/>
      <c r="D956" s="251"/>
      <c r="E956" s="243"/>
      <c r="F956" s="252"/>
      <c r="G956" s="252"/>
      <c r="H956" s="252"/>
      <c r="I956" s="252"/>
      <c r="J956" s="243"/>
      <c r="K956" s="350"/>
    </row>
    <row r="957" spans="1:11" ht="23.45" customHeight="1">
      <c r="A957" s="248"/>
      <c r="B957" s="248"/>
      <c r="C957" s="251"/>
      <c r="D957" s="251"/>
      <c r="E957" s="243"/>
      <c r="F957" s="252"/>
      <c r="G957" s="252"/>
      <c r="H957" s="252"/>
      <c r="I957" s="252"/>
      <c r="J957" s="243"/>
      <c r="K957" s="350"/>
    </row>
    <row r="958" spans="1:11" ht="23.45" customHeight="1">
      <c r="A958" s="248"/>
      <c r="B958" s="248"/>
      <c r="C958" s="251"/>
      <c r="D958" s="251"/>
      <c r="E958" s="243"/>
      <c r="F958" s="252"/>
      <c r="G958" s="252"/>
      <c r="H958" s="252"/>
      <c r="I958" s="252"/>
      <c r="J958" s="243"/>
      <c r="K958" s="350"/>
    </row>
    <row r="959" spans="1:11" ht="23.45" customHeight="1">
      <c r="A959" s="248"/>
      <c r="B959" s="248"/>
      <c r="C959" s="251"/>
      <c r="D959" s="251"/>
      <c r="E959" s="243"/>
      <c r="F959" s="252"/>
      <c r="G959" s="252"/>
      <c r="H959" s="252"/>
      <c r="I959" s="252"/>
      <c r="J959" s="243"/>
      <c r="K959" s="350"/>
    </row>
    <row r="960" spans="1:11" ht="23.45" customHeight="1">
      <c r="A960" s="248"/>
      <c r="B960" s="248"/>
      <c r="C960" s="251"/>
      <c r="D960" s="251"/>
      <c r="E960" s="243"/>
      <c r="F960" s="252"/>
      <c r="G960" s="252"/>
      <c r="H960" s="252"/>
      <c r="I960" s="252"/>
      <c r="J960" s="243"/>
      <c r="K960" s="350"/>
    </row>
    <row r="961" spans="1:11" ht="23.45" customHeight="1">
      <c r="A961" s="248"/>
      <c r="B961" s="248"/>
      <c r="C961" s="251"/>
      <c r="D961" s="251"/>
      <c r="E961" s="243"/>
      <c r="F961" s="252"/>
      <c r="G961" s="252"/>
      <c r="H961" s="252"/>
      <c r="I961" s="252"/>
      <c r="J961" s="243"/>
      <c r="K961" s="350"/>
    </row>
    <row r="962" spans="1:11" ht="23.45" customHeight="1">
      <c r="A962" s="248"/>
      <c r="B962" s="248"/>
      <c r="C962" s="251"/>
      <c r="D962" s="251"/>
      <c r="E962" s="243"/>
      <c r="F962" s="252"/>
      <c r="G962" s="252"/>
      <c r="H962" s="252"/>
      <c r="I962" s="252"/>
      <c r="J962" s="243"/>
      <c r="K962" s="350"/>
    </row>
    <row r="963" spans="1:11" ht="23.45" customHeight="1">
      <c r="A963" s="248"/>
      <c r="B963" s="248"/>
      <c r="C963" s="251"/>
      <c r="D963" s="251"/>
      <c r="E963" s="243"/>
      <c r="F963" s="252"/>
      <c r="G963" s="252"/>
      <c r="H963" s="252"/>
      <c r="I963" s="252"/>
      <c r="J963" s="243"/>
      <c r="K963" s="350"/>
    </row>
    <row r="964" spans="1:11" ht="23.45" customHeight="1">
      <c r="A964" s="248"/>
      <c r="B964" s="248"/>
      <c r="C964" s="251"/>
      <c r="D964" s="251"/>
      <c r="E964" s="243"/>
      <c r="F964" s="252"/>
      <c r="G964" s="252"/>
      <c r="H964" s="252"/>
      <c r="I964" s="252"/>
      <c r="J964" s="243"/>
      <c r="K964" s="350"/>
    </row>
    <row r="965" spans="1:11" ht="23.45" customHeight="1">
      <c r="A965" s="248"/>
      <c r="B965" s="248"/>
      <c r="C965" s="251"/>
      <c r="D965" s="251"/>
      <c r="E965" s="243"/>
      <c r="F965" s="252"/>
      <c r="G965" s="252"/>
      <c r="H965" s="252"/>
      <c r="I965" s="252"/>
      <c r="J965" s="243"/>
      <c r="K965" s="350"/>
    </row>
    <row r="966" spans="1:11" ht="23.45" customHeight="1">
      <c r="A966" s="248"/>
      <c r="B966" s="248"/>
      <c r="C966" s="251"/>
      <c r="D966" s="251"/>
      <c r="E966" s="243"/>
      <c r="F966" s="252"/>
      <c r="G966" s="252"/>
      <c r="H966" s="252"/>
      <c r="I966" s="252"/>
      <c r="J966" s="243"/>
      <c r="K966" s="350"/>
    </row>
    <row r="967" spans="1:11" ht="23.45" customHeight="1">
      <c r="A967" s="248"/>
      <c r="B967" s="248"/>
      <c r="C967" s="251"/>
      <c r="D967" s="251"/>
      <c r="E967" s="243"/>
      <c r="F967" s="252"/>
      <c r="G967" s="252"/>
      <c r="H967" s="252"/>
      <c r="I967" s="252"/>
      <c r="J967" s="243"/>
      <c r="K967" s="350"/>
    </row>
    <row r="968" spans="1:11" ht="23.45" customHeight="1">
      <c r="A968" s="248"/>
      <c r="B968" s="248"/>
      <c r="C968" s="251"/>
      <c r="D968" s="251"/>
      <c r="E968" s="243"/>
      <c r="F968" s="252"/>
      <c r="G968" s="252"/>
      <c r="H968" s="252"/>
      <c r="I968" s="252"/>
      <c r="J968" s="243"/>
      <c r="K968" s="350"/>
    </row>
    <row r="969" spans="1:11" ht="23.45" customHeight="1">
      <c r="A969" s="248"/>
      <c r="B969" s="248"/>
      <c r="C969" s="251"/>
      <c r="D969" s="251"/>
      <c r="E969" s="243"/>
      <c r="F969" s="252"/>
      <c r="G969" s="252"/>
      <c r="H969" s="252"/>
      <c r="I969" s="252"/>
      <c r="J969" s="243"/>
      <c r="K969" s="350"/>
    </row>
    <row r="970" spans="1:11" ht="23.45" customHeight="1">
      <c r="A970" s="248"/>
      <c r="B970" s="248"/>
      <c r="C970" s="251"/>
      <c r="D970" s="251"/>
      <c r="E970" s="243"/>
      <c r="F970" s="252"/>
      <c r="G970" s="252"/>
      <c r="H970" s="252"/>
      <c r="I970" s="252"/>
      <c r="J970" s="243"/>
      <c r="K970" s="350"/>
    </row>
    <row r="971" spans="1:11" ht="23.45" customHeight="1">
      <c r="A971" s="248"/>
      <c r="B971" s="248"/>
      <c r="C971" s="251"/>
      <c r="D971" s="251"/>
      <c r="E971" s="243"/>
      <c r="F971" s="252"/>
      <c r="G971" s="252"/>
      <c r="H971" s="252"/>
      <c r="I971" s="252"/>
      <c r="J971" s="243"/>
      <c r="K971" s="350"/>
    </row>
    <row r="972" spans="1:11" ht="23.45" customHeight="1">
      <c r="A972" s="248"/>
      <c r="B972" s="248"/>
      <c r="C972" s="251"/>
      <c r="D972" s="251"/>
      <c r="E972" s="243"/>
      <c r="F972" s="252"/>
      <c r="G972" s="252"/>
      <c r="H972" s="252"/>
      <c r="I972" s="252"/>
      <c r="J972" s="243"/>
      <c r="K972" s="350"/>
    </row>
    <row r="973" spans="1:11" ht="23.45" customHeight="1">
      <c r="A973" s="248"/>
      <c r="B973" s="248"/>
      <c r="C973" s="251"/>
      <c r="D973" s="251"/>
      <c r="E973" s="243"/>
      <c r="F973" s="252"/>
      <c r="G973" s="252"/>
      <c r="H973" s="252"/>
      <c r="I973" s="252"/>
      <c r="J973" s="243"/>
      <c r="K973" s="350"/>
    </row>
    <row r="974" spans="1:11" ht="23.45" customHeight="1">
      <c r="A974" s="248"/>
      <c r="B974" s="248"/>
      <c r="C974" s="251"/>
      <c r="D974" s="251"/>
      <c r="E974" s="243"/>
      <c r="F974" s="252"/>
      <c r="G974" s="252"/>
      <c r="H974" s="252"/>
      <c r="I974" s="252"/>
      <c r="J974" s="243"/>
      <c r="K974" s="350"/>
    </row>
    <row r="975" spans="1:11" ht="23.45" customHeight="1">
      <c r="A975" s="248"/>
      <c r="B975" s="248"/>
      <c r="C975" s="251"/>
      <c r="D975" s="251"/>
      <c r="E975" s="243"/>
      <c r="F975" s="252"/>
      <c r="G975" s="252"/>
      <c r="H975" s="252"/>
      <c r="I975" s="252"/>
      <c r="J975" s="243"/>
      <c r="K975" s="350"/>
    </row>
    <row r="976" spans="1:11" ht="23.45" customHeight="1">
      <c r="A976" s="248"/>
      <c r="B976" s="248"/>
      <c r="C976" s="251"/>
      <c r="D976" s="251"/>
      <c r="E976" s="243"/>
      <c r="F976" s="252"/>
      <c r="G976" s="252"/>
      <c r="H976" s="252"/>
      <c r="I976" s="252"/>
      <c r="J976" s="243"/>
      <c r="K976" s="350"/>
    </row>
    <row r="977" spans="1:11" ht="23.45" customHeight="1">
      <c r="A977" s="248"/>
      <c r="B977" s="248"/>
      <c r="C977" s="251"/>
      <c r="D977" s="251"/>
      <c r="E977" s="243"/>
      <c r="F977" s="252"/>
      <c r="G977" s="252"/>
      <c r="H977" s="252"/>
      <c r="I977" s="252"/>
      <c r="J977" s="243"/>
      <c r="K977" s="350"/>
    </row>
    <row r="978" spans="1:11" ht="23.45" customHeight="1">
      <c r="A978" s="248"/>
      <c r="B978" s="248"/>
      <c r="C978" s="251"/>
      <c r="D978" s="251"/>
      <c r="E978" s="243"/>
      <c r="F978" s="252"/>
      <c r="G978" s="252"/>
      <c r="H978" s="252"/>
      <c r="I978" s="252"/>
      <c r="J978" s="243"/>
      <c r="K978" s="350"/>
    </row>
    <row r="979" spans="1:11" ht="23.45" customHeight="1">
      <c r="A979" s="248"/>
      <c r="B979" s="248"/>
      <c r="C979" s="251"/>
      <c r="D979" s="251"/>
      <c r="E979" s="243"/>
      <c r="F979" s="252"/>
      <c r="G979" s="252"/>
      <c r="H979" s="252"/>
      <c r="I979" s="252"/>
      <c r="J979" s="243"/>
      <c r="K979" s="350"/>
    </row>
    <row r="980" spans="1:11" ht="23.45" customHeight="1">
      <c r="A980" s="248"/>
      <c r="B980" s="248"/>
      <c r="C980" s="251"/>
      <c r="D980" s="251"/>
      <c r="E980" s="243"/>
      <c r="F980" s="252"/>
      <c r="G980" s="252"/>
      <c r="H980" s="252"/>
      <c r="I980" s="252"/>
      <c r="J980" s="243"/>
      <c r="K980" s="350"/>
    </row>
    <row r="981" spans="1:11" ht="23.45" customHeight="1">
      <c r="A981" s="248"/>
      <c r="B981" s="248"/>
      <c r="C981" s="251"/>
      <c r="D981" s="251"/>
      <c r="E981" s="243"/>
      <c r="F981" s="252"/>
      <c r="G981" s="252"/>
      <c r="H981" s="252"/>
      <c r="I981" s="252"/>
      <c r="J981" s="243"/>
      <c r="K981" s="350"/>
    </row>
    <row r="982" spans="1:11" ht="23.45" customHeight="1">
      <c r="A982" s="248"/>
      <c r="B982" s="248"/>
      <c r="C982" s="251"/>
      <c r="D982" s="251"/>
      <c r="E982" s="243"/>
      <c r="F982" s="252"/>
      <c r="G982" s="252"/>
      <c r="H982" s="252"/>
      <c r="I982" s="252"/>
      <c r="J982" s="243"/>
      <c r="K982" s="350"/>
    </row>
    <row r="983" spans="1:11" ht="23.45" customHeight="1">
      <c r="A983" s="248"/>
      <c r="B983" s="248"/>
      <c r="C983" s="251"/>
      <c r="D983" s="251"/>
      <c r="E983" s="243"/>
      <c r="F983" s="252"/>
      <c r="G983" s="252"/>
      <c r="H983" s="252"/>
      <c r="I983" s="252"/>
      <c r="J983" s="243"/>
      <c r="K983" s="350"/>
    </row>
    <row r="984" spans="1:11" ht="23.45" customHeight="1">
      <c r="A984" s="248"/>
      <c r="B984" s="248"/>
      <c r="C984" s="251"/>
      <c r="D984" s="251"/>
      <c r="E984" s="243"/>
      <c r="F984" s="252"/>
      <c r="G984" s="252"/>
      <c r="H984" s="252"/>
      <c r="I984" s="252"/>
      <c r="J984" s="243"/>
      <c r="K984" s="350"/>
    </row>
    <row r="985" spans="1:11" ht="23.45" customHeight="1">
      <c r="A985" s="248"/>
      <c r="B985" s="248"/>
      <c r="C985" s="251"/>
      <c r="D985" s="251"/>
      <c r="E985" s="243"/>
      <c r="F985" s="252"/>
      <c r="G985" s="252"/>
      <c r="H985" s="252"/>
      <c r="I985" s="252"/>
      <c r="J985" s="243"/>
      <c r="K985" s="350"/>
    </row>
    <row r="986" spans="1:11" ht="23.45" customHeight="1">
      <c r="A986" s="248"/>
      <c r="B986" s="248"/>
      <c r="C986" s="251"/>
      <c r="D986" s="251"/>
      <c r="E986" s="243"/>
      <c r="F986" s="252"/>
      <c r="G986" s="252"/>
      <c r="H986" s="252"/>
      <c r="I986" s="252"/>
      <c r="J986" s="243"/>
      <c r="K986" s="350"/>
    </row>
    <row r="987" spans="1:11" ht="23.45" customHeight="1">
      <c r="A987" s="248"/>
      <c r="B987" s="248"/>
      <c r="C987" s="251"/>
      <c r="D987" s="251"/>
      <c r="E987" s="243"/>
      <c r="F987" s="252"/>
      <c r="G987" s="252"/>
      <c r="H987" s="252"/>
      <c r="I987" s="252"/>
      <c r="J987" s="243"/>
      <c r="K987" s="350"/>
    </row>
    <row r="988" spans="1:11" ht="23.45" customHeight="1">
      <c r="A988" s="248"/>
      <c r="B988" s="248"/>
      <c r="C988" s="251"/>
      <c r="D988" s="251"/>
      <c r="E988" s="243"/>
      <c r="F988" s="252"/>
      <c r="G988" s="252"/>
      <c r="H988" s="252"/>
      <c r="I988" s="252"/>
      <c r="J988" s="243"/>
      <c r="K988" s="350"/>
    </row>
    <row r="989" spans="1:11" ht="23.45" customHeight="1">
      <c r="A989" s="248"/>
      <c r="B989" s="248"/>
      <c r="C989" s="251"/>
      <c r="D989" s="251"/>
      <c r="E989" s="243"/>
      <c r="F989" s="252"/>
      <c r="G989" s="252"/>
      <c r="H989" s="252"/>
      <c r="I989" s="252"/>
      <c r="J989" s="243"/>
      <c r="K989" s="350"/>
    </row>
    <row r="990" spans="1:11" ht="23.45" customHeight="1">
      <c r="A990" s="248"/>
      <c r="B990" s="248"/>
      <c r="C990" s="251"/>
      <c r="D990" s="251"/>
      <c r="E990" s="243"/>
      <c r="F990" s="252"/>
      <c r="G990" s="252"/>
      <c r="H990" s="252"/>
      <c r="I990" s="252"/>
      <c r="J990" s="243"/>
      <c r="K990" s="350"/>
    </row>
    <row r="991" spans="1:11" ht="23.45" customHeight="1">
      <c r="A991" s="248"/>
      <c r="B991" s="248"/>
      <c r="C991" s="251"/>
      <c r="D991" s="251"/>
      <c r="E991" s="243"/>
      <c r="F991" s="252"/>
      <c r="G991" s="252"/>
      <c r="H991" s="252"/>
      <c r="I991" s="252"/>
      <c r="J991" s="243"/>
      <c r="K991" s="350"/>
    </row>
    <row r="992" spans="1:11" ht="23.45" customHeight="1">
      <c r="A992" s="248"/>
      <c r="B992" s="248"/>
      <c r="C992" s="251"/>
      <c r="D992" s="251"/>
      <c r="E992" s="243"/>
      <c r="F992" s="252"/>
      <c r="G992" s="252"/>
      <c r="H992" s="252"/>
      <c r="I992" s="252"/>
      <c r="J992" s="243"/>
      <c r="K992" s="350"/>
    </row>
    <row r="993" spans="1:11" ht="23.45" customHeight="1">
      <c r="A993" s="248"/>
      <c r="B993" s="248"/>
      <c r="C993" s="251"/>
      <c r="D993" s="251"/>
      <c r="E993" s="243"/>
      <c r="F993" s="252"/>
      <c r="G993" s="252"/>
      <c r="H993" s="252"/>
      <c r="I993" s="252"/>
      <c r="J993" s="243"/>
      <c r="K993" s="350"/>
    </row>
    <row r="994" spans="1:11" ht="23.45" customHeight="1">
      <c r="A994" s="248"/>
      <c r="B994" s="248"/>
      <c r="C994" s="251"/>
      <c r="D994" s="251"/>
      <c r="E994" s="243"/>
      <c r="F994" s="252"/>
      <c r="G994" s="252"/>
      <c r="H994" s="252"/>
      <c r="I994" s="252"/>
      <c r="J994" s="243"/>
      <c r="K994" s="350"/>
    </row>
    <row r="995" spans="1:11" ht="23.45" customHeight="1">
      <c r="A995" s="248"/>
      <c r="B995" s="248"/>
      <c r="C995" s="251"/>
      <c r="D995" s="251"/>
      <c r="E995" s="243"/>
      <c r="F995" s="252"/>
      <c r="G995" s="252"/>
      <c r="H995" s="252"/>
      <c r="I995" s="252"/>
      <c r="J995" s="243"/>
      <c r="K995" s="350"/>
    </row>
    <row r="996" spans="1:11" ht="23.45" customHeight="1">
      <c r="A996" s="248"/>
      <c r="B996" s="248"/>
      <c r="C996" s="251"/>
      <c r="D996" s="251"/>
      <c r="E996" s="243"/>
      <c r="F996" s="252"/>
      <c r="G996" s="252"/>
      <c r="H996" s="252"/>
      <c r="I996" s="252"/>
      <c r="J996" s="243"/>
      <c r="K996" s="350"/>
    </row>
    <row r="997" spans="1:11" ht="23.45" customHeight="1">
      <c r="A997" s="248"/>
      <c r="B997" s="248"/>
      <c r="C997" s="251"/>
      <c r="D997" s="251"/>
      <c r="E997" s="243"/>
      <c r="F997" s="252"/>
      <c r="G997" s="252"/>
      <c r="H997" s="252"/>
      <c r="I997" s="252"/>
      <c r="J997" s="243"/>
      <c r="K997" s="350"/>
    </row>
    <row r="998" spans="1:11" ht="23.45" customHeight="1">
      <c r="A998" s="248"/>
      <c r="B998" s="248"/>
      <c r="C998" s="251"/>
      <c r="D998" s="251"/>
      <c r="E998" s="243"/>
      <c r="F998" s="252"/>
      <c r="G998" s="252"/>
      <c r="H998" s="252"/>
      <c r="I998" s="252"/>
      <c r="J998" s="243"/>
      <c r="K998" s="350"/>
    </row>
    <row r="999" spans="1:11" ht="23.45" customHeight="1">
      <c r="A999" s="248"/>
      <c r="B999" s="248"/>
      <c r="C999" s="251"/>
      <c r="D999" s="251"/>
      <c r="E999" s="243"/>
      <c r="F999" s="252"/>
      <c r="G999" s="252"/>
      <c r="H999" s="252"/>
      <c r="I999" s="252"/>
      <c r="J999" s="243"/>
      <c r="K999" s="350"/>
    </row>
    <row r="1000" spans="1:11" ht="23.45" customHeight="1">
      <c r="A1000" s="248"/>
      <c r="B1000" s="248"/>
      <c r="C1000" s="251"/>
      <c r="D1000" s="251"/>
      <c r="E1000" s="243"/>
      <c r="F1000" s="252"/>
      <c r="G1000" s="252"/>
      <c r="H1000" s="252"/>
      <c r="I1000" s="252"/>
      <c r="J1000" s="243"/>
      <c r="K1000" s="350"/>
    </row>
    <row r="1001" spans="1:11" ht="23.45" customHeight="1">
      <c r="A1001" s="248"/>
      <c r="B1001" s="248"/>
      <c r="C1001" s="251"/>
      <c r="D1001" s="251"/>
      <c r="E1001" s="243"/>
      <c r="F1001" s="252"/>
      <c r="G1001" s="252"/>
      <c r="H1001" s="252"/>
      <c r="I1001" s="252"/>
      <c r="J1001" s="243"/>
      <c r="K1001" s="350"/>
    </row>
    <row r="1002" spans="1:11" ht="23.45" customHeight="1">
      <c r="A1002" s="248"/>
      <c r="B1002" s="248"/>
      <c r="C1002" s="251"/>
      <c r="D1002" s="251"/>
      <c r="E1002" s="243"/>
      <c r="F1002" s="252"/>
      <c r="G1002" s="252"/>
      <c r="H1002" s="252"/>
      <c r="I1002" s="252"/>
      <c r="J1002" s="243"/>
      <c r="K1002" s="350"/>
    </row>
    <row r="1003" spans="1:11" ht="23.45" customHeight="1">
      <c r="A1003" s="248"/>
      <c r="B1003" s="248"/>
      <c r="C1003" s="251"/>
      <c r="D1003" s="251"/>
      <c r="E1003" s="243"/>
      <c r="F1003" s="252"/>
      <c r="G1003" s="252"/>
      <c r="H1003" s="252"/>
      <c r="I1003" s="252"/>
      <c r="J1003" s="243"/>
      <c r="K1003" s="350"/>
    </row>
    <row r="1004" spans="1:11" ht="23.45" customHeight="1">
      <c r="A1004" s="248"/>
      <c r="B1004" s="248"/>
      <c r="C1004" s="251"/>
      <c r="D1004" s="251"/>
      <c r="E1004" s="243"/>
      <c r="F1004" s="252"/>
      <c r="G1004" s="252"/>
      <c r="H1004" s="252"/>
      <c r="I1004" s="252"/>
      <c r="J1004" s="243"/>
      <c r="K1004" s="350"/>
    </row>
    <row r="1005" spans="1:11" ht="23.45" customHeight="1">
      <c r="A1005" s="248"/>
      <c r="B1005" s="248"/>
      <c r="C1005" s="251"/>
      <c r="D1005" s="251"/>
      <c r="E1005" s="243"/>
      <c r="F1005" s="252"/>
      <c r="G1005" s="252"/>
      <c r="H1005" s="252"/>
      <c r="I1005" s="252"/>
      <c r="J1005" s="243"/>
      <c r="K1005" s="350"/>
    </row>
    <row r="1006" spans="1:11" ht="23.45" customHeight="1">
      <c r="A1006" s="248"/>
      <c r="B1006" s="248"/>
      <c r="C1006" s="251"/>
      <c r="D1006" s="251"/>
      <c r="E1006" s="243"/>
      <c r="F1006" s="252"/>
      <c r="G1006" s="252"/>
      <c r="H1006" s="252"/>
      <c r="I1006" s="252"/>
      <c r="J1006" s="243"/>
      <c r="K1006" s="350"/>
    </row>
    <row r="1007" spans="1:11" ht="23.45" customHeight="1">
      <c r="A1007" s="248"/>
      <c r="B1007" s="248"/>
      <c r="C1007" s="251"/>
      <c r="D1007" s="251"/>
      <c r="E1007" s="243"/>
      <c r="F1007" s="252"/>
      <c r="G1007" s="252"/>
      <c r="H1007" s="252"/>
      <c r="I1007" s="252"/>
      <c r="J1007" s="243"/>
      <c r="K1007" s="350"/>
    </row>
    <row r="1008" spans="1:11" ht="23.45" customHeight="1">
      <c r="A1008" s="248"/>
      <c r="B1008" s="248"/>
      <c r="C1008" s="251"/>
      <c r="D1008" s="251"/>
      <c r="E1008" s="243"/>
      <c r="F1008" s="252"/>
      <c r="G1008" s="252"/>
      <c r="H1008" s="252"/>
      <c r="I1008" s="252"/>
      <c r="J1008" s="243"/>
      <c r="K1008" s="350"/>
    </row>
    <row r="1009" spans="1:11" ht="23.45" customHeight="1">
      <c r="A1009" s="248"/>
      <c r="B1009" s="248"/>
      <c r="C1009" s="251"/>
      <c r="D1009" s="251"/>
      <c r="E1009" s="243"/>
      <c r="F1009" s="252"/>
      <c r="G1009" s="252"/>
      <c r="H1009" s="252"/>
      <c r="I1009" s="252"/>
      <c r="J1009" s="243"/>
      <c r="K1009" s="350"/>
    </row>
    <row r="1010" spans="1:11" ht="23.45" customHeight="1">
      <c r="A1010" s="248"/>
      <c r="B1010" s="248"/>
      <c r="C1010" s="251"/>
      <c r="D1010" s="251"/>
      <c r="E1010" s="243"/>
      <c r="F1010" s="252"/>
      <c r="G1010" s="252"/>
      <c r="H1010" s="252"/>
      <c r="I1010" s="252"/>
      <c r="J1010" s="243"/>
      <c r="K1010" s="350"/>
    </row>
    <row r="1011" spans="1:11" ht="23.45" customHeight="1">
      <c r="A1011" s="248"/>
      <c r="B1011" s="248"/>
      <c r="C1011" s="251"/>
      <c r="D1011" s="251"/>
      <c r="E1011" s="243"/>
      <c r="F1011" s="252"/>
      <c r="G1011" s="252"/>
      <c r="H1011" s="252"/>
      <c r="I1011" s="252"/>
      <c r="J1011" s="243"/>
      <c r="K1011" s="350"/>
    </row>
    <row r="1012" spans="1:11" ht="23.45" customHeight="1">
      <c r="A1012" s="248"/>
      <c r="B1012" s="248"/>
      <c r="C1012" s="251"/>
      <c r="D1012" s="251"/>
      <c r="E1012" s="243"/>
      <c r="F1012" s="252"/>
      <c r="G1012" s="252"/>
      <c r="H1012" s="252"/>
      <c r="I1012" s="252"/>
      <c r="J1012" s="243"/>
      <c r="K1012" s="350"/>
    </row>
    <row r="1013" spans="1:11" ht="23.45" customHeight="1">
      <c r="A1013" s="248"/>
      <c r="B1013" s="248"/>
      <c r="C1013" s="251"/>
      <c r="D1013" s="251"/>
      <c r="E1013" s="243"/>
      <c r="F1013" s="252"/>
      <c r="G1013" s="252"/>
      <c r="H1013" s="252"/>
      <c r="I1013" s="252"/>
      <c r="J1013" s="243"/>
      <c r="K1013" s="350"/>
    </row>
    <row r="1014" spans="1:11" ht="23.45" customHeight="1">
      <c r="A1014" s="248"/>
      <c r="B1014" s="248"/>
      <c r="C1014" s="251"/>
      <c r="D1014" s="251"/>
      <c r="E1014" s="243"/>
      <c r="F1014" s="252"/>
      <c r="G1014" s="252"/>
      <c r="H1014" s="252"/>
      <c r="I1014" s="252"/>
      <c r="J1014" s="243"/>
      <c r="K1014" s="350"/>
    </row>
    <row r="1015" spans="1:11" ht="23.45" customHeight="1">
      <c r="A1015" s="248"/>
      <c r="B1015" s="248"/>
      <c r="C1015" s="251"/>
      <c r="D1015" s="251"/>
      <c r="E1015" s="243"/>
      <c r="F1015" s="252"/>
      <c r="G1015" s="252"/>
      <c r="H1015" s="252"/>
      <c r="I1015" s="252"/>
      <c r="J1015" s="243"/>
      <c r="K1015" s="350"/>
    </row>
    <row r="1016" spans="1:11" ht="23.45" customHeight="1">
      <c r="A1016" s="248"/>
      <c r="B1016" s="248"/>
      <c r="C1016" s="251"/>
      <c r="D1016" s="251"/>
      <c r="E1016" s="243"/>
      <c r="F1016" s="252"/>
      <c r="G1016" s="252"/>
      <c r="H1016" s="252"/>
      <c r="I1016" s="252"/>
      <c r="J1016" s="243"/>
      <c r="K1016" s="350"/>
    </row>
    <row r="1017" spans="1:11" ht="23.45" customHeight="1">
      <c r="A1017" s="248"/>
      <c r="B1017" s="248"/>
      <c r="C1017" s="251"/>
      <c r="D1017" s="251"/>
      <c r="E1017" s="243"/>
      <c r="F1017" s="252"/>
      <c r="G1017" s="252"/>
      <c r="H1017" s="252"/>
      <c r="I1017" s="252"/>
      <c r="J1017" s="243"/>
      <c r="K1017" s="350"/>
    </row>
    <row r="1018" spans="1:11" ht="23.45" customHeight="1">
      <c r="A1018" s="248"/>
      <c r="B1018" s="248"/>
      <c r="C1018" s="251"/>
      <c r="D1018" s="251"/>
      <c r="E1018" s="243"/>
      <c r="F1018" s="252"/>
      <c r="G1018" s="252"/>
      <c r="H1018" s="252"/>
      <c r="I1018" s="252"/>
      <c r="J1018" s="243"/>
      <c r="K1018" s="350"/>
    </row>
    <row r="1019" spans="1:11" ht="23.45" customHeight="1">
      <c r="A1019" s="248"/>
      <c r="B1019" s="248"/>
      <c r="C1019" s="251"/>
      <c r="D1019" s="251"/>
      <c r="E1019" s="243"/>
      <c r="F1019" s="252"/>
      <c r="G1019" s="252"/>
      <c r="H1019" s="252"/>
      <c r="I1019" s="252"/>
      <c r="J1019" s="243"/>
      <c r="K1019" s="350"/>
    </row>
    <row r="1020" spans="1:11" ht="23.45" customHeight="1">
      <c r="A1020" s="248"/>
      <c r="B1020" s="248"/>
      <c r="C1020" s="251"/>
      <c r="D1020" s="251"/>
      <c r="E1020" s="243"/>
      <c r="F1020" s="252"/>
      <c r="G1020" s="252"/>
      <c r="H1020" s="252"/>
      <c r="I1020" s="252"/>
      <c r="J1020" s="243"/>
      <c r="K1020" s="350"/>
    </row>
    <row r="1021" spans="1:11" ht="23.45" customHeight="1">
      <c r="A1021" s="248"/>
      <c r="B1021" s="248"/>
      <c r="C1021" s="251"/>
      <c r="D1021" s="251"/>
      <c r="E1021" s="243"/>
      <c r="F1021" s="252"/>
      <c r="G1021" s="252"/>
      <c r="H1021" s="252"/>
      <c r="I1021" s="252"/>
      <c r="J1021" s="243"/>
      <c r="K1021" s="350"/>
    </row>
    <row r="1022" spans="1:11" ht="23.45" customHeight="1">
      <c r="A1022" s="248"/>
      <c r="B1022" s="248"/>
      <c r="C1022" s="251"/>
      <c r="D1022" s="251"/>
      <c r="E1022" s="243"/>
      <c r="F1022" s="252"/>
      <c r="G1022" s="252"/>
      <c r="H1022" s="252"/>
      <c r="I1022" s="252"/>
      <c r="J1022" s="243"/>
      <c r="K1022" s="350"/>
    </row>
    <row r="1023" spans="1:11" ht="23.45" customHeight="1">
      <c r="A1023" s="248"/>
      <c r="B1023" s="248"/>
      <c r="C1023" s="251"/>
      <c r="D1023" s="251"/>
      <c r="E1023" s="243"/>
      <c r="F1023" s="252"/>
      <c r="G1023" s="252"/>
      <c r="H1023" s="252"/>
      <c r="I1023" s="252"/>
      <c r="J1023" s="243"/>
      <c r="K1023" s="350"/>
    </row>
    <row r="1024" spans="1:11" ht="23.45" customHeight="1">
      <c r="A1024" s="248"/>
      <c r="B1024" s="248"/>
      <c r="C1024" s="251"/>
      <c r="D1024" s="251"/>
      <c r="E1024" s="243"/>
      <c r="F1024" s="252"/>
      <c r="G1024" s="252"/>
      <c r="H1024" s="252"/>
      <c r="I1024" s="252"/>
      <c r="J1024" s="243"/>
      <c r="K1024" s="350"/>
    </row>
    <row r="1025" spans="1:11" ht="23.45" customHeight="1">
      <c r="A1025" s="248"/>
      <c r="B1025" s="248"/>
      <c r="C1025" s="251"/>
      <c r="D1025" s="251"/>
      <c r="E1025" s="243"/>
      <c r="F1025" s="252"/>
      <c r="G1025" s="252"/>
      <c r="H1025" s="252"/>
      <c r="I1025" s="252"/>
      <c r="J1025" s="243"/>
      <c r="K1025" s="350"/>
    </row>
    <row r="1026" spans="1:11" ht="23.45" customHeight="1">
      <c r="A1026" s="248"/>
      <c r="B1026" s="248"/>
      <c r="C1026" s="251"/>
      <c r="D1026" s="251"/>
      <c r="E1026" s="243"/>
      <c r="F1026" s="252"/>
      <c r="G1026" s="252"/>
      <c r="H1026" s="252"/>
      <c r="I1026" s="252"/>
      <c r="J1026" s="243"/>
      <c r="K1026" s="350"/>
    </row>
    <row r="1027" spans="1:11" ht="23.45" customHeight="1">
      <c r="A1027" s="248"/>
      <c r="B1027" s="248"/>
      <c r="C1027" s="251"/>
      <c r="D1027" s="251"/>
      <c r="E1027" s="243"/>
      <c r="F1027" s="252"/>
      <c r="G1027" s="252"/>
      <c r="H1027" s="252"/>
      <c r="I1027" s="252"/>
      <c r="J1027" s="243"/>
      <c r="K1027" s="350"/>
    </row>
    <row r="1028" spans="1:11" ht="23.45" customHeight="1">
      <c r="A1028" s="248"/>
      <c r="B1028" s="248"/>
      <c r="C1028" s="251"/>
      <c r="D1028" s="251"/>
      <c r="E1028" s="243"/>
      <c r="F1028" s="252"/>
      <c r="G1028" s="252"/>
      <c r="H1028" s="252"/>
      <c r="I1028" s="252"/>
      <c r="J1028" s="243"/>
      <c r="K1028" s="350"/>
    </row>
    <row r="1029" spans="1:11" ht="23.45" customHeight="1">
      <c r="A1029" s="248"/>
      <c r="B1029" s="248"/>
      <c r="C1029" s="251"/>
      <c r="D1029" s="251"/>
      <c r="E1029" s="243"/>
      <c r="F1029" s="252"/>
      <c r="G1029" s="252"/>
      <c r="H1029" s="252"/>
      <c r="I1029" s="252"/>
      <c r="J1029" s="243"/>
      <c r="K1029" s="350"/>
    </row>
    <row r="1030" spans="1:11" ht="23.45" customHeight="1">
      <c r="A1030" s="248"/>
      <c r="B1030" s="248"/>
      <c r="C1030" s="251"/>
      <c r="D1030" s="251"/>
      <c r="E1030" s="243"/>
      <c r="F1030" s="252"/>
      <c r="G1030" s="252"/>
      <c r="H1030" s="252"/>
      <c r="I1030" s="252"/>
      <c r="J1030" s="243"/>
      <c r="K1030" s="350"/>
    </row>
    <row r="1031" spans="1:11" ht="23.45" customHeight="1">
      <c r="A1031" s="248"/>
      <c r="B1031" s="248"/>
      <c r="C1031" s="251"/>
      <c r="D1031" s="251"/>
      <c r="E1031" s="243"/>
      <c r="F1031" s="252"/>
      <c r="G1031" s="252"/>
      <c r="H1031" s="252"/>
      <c r="I1031" s="252"/>
      <c r="J1031" s="243"/>
      <c r="K1031" s="350"/>
    </row>
    <row r="1032" spans="1:11" ht="23.45" customHeight="1">
      <c r="A1032" s="248"/>
      <c r="B1032" s="248"/>
      <c r="C1032" s="251"/>
      <c r="D1032" s="251"/>
      <c r="E1032" s="243"/>
      <c r="F1032" s="252"/>
      <c r="G1032" s="252"/>
      <c r="H1032" s="252"/>
      <c r="I1032" s="252"/>
      <c r="J1032" s="243"/>
      <c r="K1032" s="350"/>
    </row>
    <row r="1033" spans="1:11" ht="23.45" customHeight="1">
      <c r="A1033" s="248"/>
      <c r="B1033" s="248"/>
      <c r="C1033" s="251"/>
      <c r="D1033" s="251"/>
      <c r="E1033" s="243"/>
      <c r="F1033" s="252"/>
      <c r="G1033" s="252"/>
      <c r="H1033" s="252"/>
      <c r="I1033" s="252"/>
      <c r="J1033" s="243"/>
      <c r="K1033" s="350"/>
    </row>
    <row r="1034" spans="1:11" ht="23.45" customHeight="1">
      <c r="A1034" s="248"/>
      <c r="B1034" s="248"/>
      <c r="C1034" s="251"/>
      <c r="D1034" s="251"/>
      <c r="E1034" s="243"/>
      <c r="F1034" s="252"/>
      <c r="G1034" s="252"/>
      <c r="H1034" s="252"/>
      <c r="I1034" s="252"/>
      <c r="J1034" s="243"/>
      <c r="K1034" s="350"/>
    </row>
    <row r="1035" spans="1:11" ht="23.45" customHeight="1">
      <c r="A1035" s="248"/>
      <c r="B1035" s="248"/>
      <c r="C1035" s="251"/>
      <c r="D1035" s="251"/>
      <c r="E1035" s="243"/>
      <c r="F1035" s="252"/>
      <c r="G1035" s="252"/>
      <c r="H1035" s="252"/>
      <c r="I1035" s="252"/>
      <c r="J1035" s="243"/>
      <c r="K1035" s="350"/>
    </row>
    <row r="1036" spans="1:11" ht="23.45" customHeight="1">
      <c r="A1036" s="248"/>
      <c r="B1036" s="248"/>
      <c r="C1036" s="251"/>
      <c r="D1036" s="251"/>
      <c r="E1036" s="243"/>
      <c r="F1036" s="252"/>
      <c r="G1036" s="252"/>
      <c r="H1036" s="252"/>
      <c r="I1036" s="252"/>
      <c r="J1036" s="243"/>
      <c r="K1036" s="350"/>
    </row>
    <row r="1037" spans="1:11" ht="23.45" customHeight="1">
      <c r="A1037" s="248"/>
      <c r="B1037" s="248"/>
      <c r="C1037" s="251"/>
      <c r="D1037" s="251"/>
      <c r="E1037" s="243"/>
      <c r="F1037" s="252"/>
      <c r="G1037" s="252"/>
      <c r="H1037" s="252"/>
      <c r="I1037" s="252"/>
      <c r="J1037" s="243"/>
      <c r="K1037" s="350"/>
    </row>
    <row r="1038" spans="1:11" ht="23.45" customHeight="1">
      <c r="A1038" s="248"/>
      <c r="B1038" s="248"/>
      <c r="C1038" s="251"/>
      <c r="D1038" s="251"/>
      <c r="E1038" s="243"/>
      <c r="F1038" s="252"/>
      <c r="G1038" s="252"/>
      <c r="H1038" s="252"/>
      <c r="I1038" s="252"/>
      <c r="J1038" s="243"/>
      <c r="K1038" s="350"/>
    </row>
    <row r="1039" spans="1:11" ht="23.45" customHeight="1">
      <c r="A1039" s="248"/>
      <c r="B1039" s="248"/>
      <c r="C1039" s="251"/>
      <c r="D1039" s="251"/>
      <c r="E1039" s="243"/>
      <c r="F1039" s="252"/>
      <c r="G1039" s="252"/>
      <c r="H1039" s="252"/>
      <c r="I1039" s="252"/>
      <c r="J1039" s="243"/>
      <c r="K1039" s="350"/>
    </row>
    <row r="1040" spans="1:11" ht="23.45" customHeight="1">
      <c r="A1040" s="248"/>
      <c r="B1040" s="248"/>
      <c r="C1040" s="251"/>
      <c r="D1040" s="251"/>
      <c r="E1040" s="243"/>
      <c r="F1040" s="252"/>
      <c r="G1040" s="252"/>
      <c r="H1040" s="252"/>
      <c r="I1040" s="252"/>
      <c r="J1040" s="243"/>
      <c r="K1040" s="350"/>
    </row>
    <row r="1041" spans="1:11" ht="23.45" customHeight="1">
      <c r="A1041" s="248"/>
      <c r="B1041" s="248"/>
      <c r="C1041" s="251"/>
      <c r="D1041" s="251"/>
      <c r="E1041" s="243"/>
      <c r="F1041" s="252"/>
      <c r="G1041" s="252"/>
      <c r="H1041" s="252"/>
      <c r="I1041" s="252"/>
      <c r="J1041" s="243"/>
      <c r="K1041" s="350"/>
    </row>
    <row r="1042" spans="1:11" ht="23.45" customHeight="1">
      <c r="A1042" s="248"/>
      <c r="B1042" s="248"/>
      <c r="C1042" s="251"/>
      <c r="D1042" s="251"/>
      <c r="E1042" s="243"/>
      <c r="F1042" s="252"/>
      <c r="G1042" s="252"/>
      <c r="H1042" s="252"/>
      <c r="I1042" s="252"/>
      <c r="J1042" s="243"/>
      <c r="K1042" s="350"/>
    </row>
    <row r="1043" spans="1:11" ht="23.45" customHeight="1">
      <c r="A1043" s="248"/>
      <c r="B1043" s="248"/>
      <c r="C1043" s="251"/>
      <c r="D1043" s="251"/>
      <c r="E1043" s="243"/>
      <c r="F1043" s="252"/>
      <c r="G1043" s="252"/>
      <c r="H1043" s="252"/>
      <c r="I1043" s="252"/>
      <c r="J1043" s="243"/>
      <c r="K1043" s="350"/>
    </row>
    <row r="1044" spans="1:11" ht="23.45" customHeight="1">
      <c r="A1044" s="248"/>
      <c r="B1044" s="248"/>
      <c r="C1044" s="251"/>
      <c r="D1044" s="251"/>
      <c r="E1044" s="243"/>
      <c r="F1044" s="252"/>
      <c r="G1044" s="252"/>
      <c r="H1044" s="252"/>
      <c r="I1044" s="252"/>
      <c r="J1044" s="243"/>
      <c r="K1044" s="350"/>
    </row>
    <row r="1045" spans="1:11" ht="23.45" customHeight="1">
      <c r="A1045" s="248"/>
      <c r="B1045" s="248"/>
      <c r="C1045" s="251"/>
      <c r="D1045" s="251"/>
      <c r="E1045" s="243"/>
      <c r="F1045" s="252"/>
      <c r="G1045" s="252"/>
      <c r="H1045" s="252"/>
      <c r="I1045" s="252"/>
      <c r="J1045" s="243"/>
      <c r="K1045" s="350"/>
    </row>
    <row r="1046" spans="1:11" ht="23.45" customHeight="1">
      <c r="A1046" s="248"/>
      <c r="B1046" s="248"/>
      <c r="C1046" s="251"/>
      <c r="D1046" s="251"/>
      <c r="E1046" s="243"/>
      <c r="F1046" s="252"/>
      <c r="G1046" s="252"/>
      <c r="H1046" s="252"/>
      <c r="I1046" s="252"/>
      <c r="J1046" s="243"/>
      <c r="K1046" s="350"/>
    </row>
    <row r="1047" spans="1:11" ht="23.45" customHeight="1">
      <c r="A1047" s="248"/>
      <c r="B1047" s="248"/>
      <c r="C1047" s="251"/>
      <c r="D1047" s="251"/>
      <c r="E1047" s="243"/>
      <c r="F1047" s="252"/>
      <c r="G1047" s="252"/>
      <c r="H1047" s="252"/>
      <c r="I1047" s="252"/>
      <c r="J1047" s="243"/>
      <c r="K1047" s="350"/>
    </row>
    <row r="1048" spans="1:11" ht="23.45" customHeight="1">
      <c r="A1048" s="248"/>
      <c r="B1048" s="248"/>
      <c r="C1048" s="251"/>
      <c r="D1048" s="251"/>
      <c r="E1048" s="243"/>
      <c r="F1048" s="252"/>
      <c r="G1048" s="252"/>
      <c r="H1048" s="252"/>
      <c r="I1048" s="252"/>
      <c r="J1048" s="243"/>
      <c r="K1048" s="350"/>
    </row>
    <row r="1049" spans="1:11" ht="23.45" customHeight="1">
      <c r="A1049" s="248"/>
      <c r="B1049" s="248"/>
      <c r="C1049" s="251"/>
      <c r="D1049" s="251"/>
      <c r="E1049" s="243"/>
      <c r="F1049" s="252"/>
      <c r="G1049" s="252"/>
      <c r="H1049" s="252"/>
      <c r="I1049" s="252"/>
      <c r="J1049" s="243"/>
      <c r="K1049" s="350"/>
    </row>
    <row r="1050" spans="1:11" ht="23.45" customHeight="1">
      <c r="A1050" s="248"/>
      <c r="B1050" s="248"/>
      <c r="C1050" s="251"/>
      <c r="D1050" s="251"/>
      <c r="E1050" s="243"/>
      <c r="F1050" s="252"/>
      <c r="G1050" s="252"/>
      <c r="H1050" s="252"/>
      <c r="I1050" s="252"/>
      <c r="J1050" s="243"/>
      <c r="K1050" s="350"/>
    </row>
    <row r="1051" spans="1:11" ht="23.45" customHeight="1">
      <c r="A1051" s="248"/>
      <c r="B1051" s="248"/>
      <c r="C1051" s="251"/>
      <c r="D1051" s="251"/>
      <c r="E1051" s="243"/>
      <c r="F1051" s="252"/>
      <c r="G1051" s="252"/>
      <c r="H1051" s="252"/>
      <c r="I1051" s="252"/>
      <c r="J1051" s="243"/>
      <c r="K1051" s="350"/>
    </row>
    <row r="1052" spans="1:11" ht="23.45" customHeight="1">
      <c r="A1052" s="248"/>
      <c r="B1052" s="248"/>
      <c r="C1052" s="251"/>
      <c r="D1052" s="251"/>
      <c r="E1052" s="243"/>
      <c r="F1052" s="252"/>
      <c r="G1052" s="252"/>
      <c r="H1052" s="252"/>
      <c r="I1052" s="252"/>
      <c r="J1052" s="243"/>
      <c r="K1052" s="350"/>
    </row>
    <row r="1053" spans="1:11" ht="23.45" customHeight="1">
      <c r="A1053" s="248"/>
      <c r="B1053" s="248"/>
      <c r="C1053" s="251"/>
      <c r="D1053" s="251"/>
      <c r="E1053" s="243"/>
      <c r="F1053" s="252"/>
      <c r="G1053" s="252"/>
      <c r="H1053" s="252"/>
      <c r="I1053" s="252"/>
      <c r="J1053" s="243"/>
      <c r="K1053" s="350"/>
    </row>
    <row r="1054" spans="1:11" ht="23.45" customHeight="1">
      <c r="A1054" s="248"/>
      <c r="B1054" s="248"/>
      <c r="C1054" s="251"/>
      <c r="D1054" s="251"/>
      <c r="E1054" s="243"/>
      <c r="F1054" s="252"/>
      <c r="G1054" s="252"/>
      <c r="H1054" s="252"/>
      <c r="I1054" s="252"/>
      <c r="J1054" s="243"/>
      <c r="K1054" s="350"/>
    </row>
    <row r="1055" spans="1:11" ht="23.45" customHeight="1">
      <c r="A1055" s="248"/>
      <c r="B1055" s="248"/>
      <c r="C1055" s="251"/>
      <c r="D1055" s="251"/>
      <c r="E1055" s="243"/>
      <c r="F1055" s="252"/>
      <c r="G1055" s="252"/>
      <c r="H1055" s="252"/>
      <c r="I1055" s="252"/>
      <c r="J1055" s="243"/>
      <c r="K1055" s="350"/>
    </row>
    <row r="1056" spans="1:11" ht="23.45" customHeight="1">
      <c r="A1056" s="248"/>
      <c r="B1056" s="248"/>
      <c r="C1056" s="251"/>
      <c r="D1056" s="251"/>
      <c r="E1056" s="243"/>
      <c r="F1056" s="252"/>
      <c r="G1056" s="252"/>
      <c r="H1056" s="252"/>
      <c r="I1056" s="252"/>
      <c r="J1056" s="243"/>
      <c r="K1056" s="350"/>
    </row>
    <row r="1057" spans="1:11" ht="23.45" customHeight="1">
      <c r="A1057" s="248"/>
      <c r="B1057" s="248"/>
      <c r="C1057" s="251"/>
      <c r="D1057" s="251"/>
      <c r="E1057" s="243"/>
      <c r="F1057" s="252"/>
      <c r="G1057" s="252"/>
      <c r="H1057" s="252"/>
      <c r="I1057" s="252"/>
      <c r="J1057" s="243"/>
      <c r="K1057" s="350"/>
    </row>
    <row r="1058" spans="1:11" ht="23.45" customHeight="1">
      <c r="A1058" s="248"/>
      <c r="B1058" s="248"/>
      <c r="C1058" s="251"/>
      <c r="D1058" s="251"/>
      <c r="E1058" s="243"/>
      <c r="F1058" s="252"/>
      <c r="G1058" s="252"/>
      <c r="H1058" s="252"/>
      <c r="I1058" s="252"/>
      <c r="J1058" s="243"/>
      <c r="K1058" s="350"/>
    </row>
    <row r="1059" spans="1:11" ht="23.45" customHeight="1">
      <c r="A1059" s="248"/>
      <c r="B1059" s="248"/>
      <c r="C1059" s="251"/>
      <c r="D1059" s="251"/>
      <c r="E1059" s="243"/>
      <c r="F1059" s="252"/>
      <c r="G1059" s="252"/>
      <c r="H1059" s="252"/>
      <c r="I1059" s="252"/>
      <c r="J1059" s="243"/>
      <c r="K1059" s="350"/>
    </row>
    <row r="1060" spans="1:11" ht="23.45" customHeight="1">
      <c r="A1060" s="248"/>
      <c r="B1060" s="248"/>
      <c r="C1060" s="251"/>
      <c r="D1060" s="251"/>
      <c r="E1060" s="243"/>
      <c r="F1060" s="252"/>
      <c r="G1060" s="252"/>
      <c r="H1060" s="252"/>
      <c r="I1060" s="252"/>
      <c r="J1060" s="243"/>
      <c r="K1060" s="350"/>
    </row>
    <row r="1061" spans="1:11" ht="23.45" customHeight="1">
      <c r="A1061" s="248"/>
      <c r="B1061" s="248"/>
      <c r="C1061" s="251"/>
      <c r="D1061" s="251"/>
      <c r="E1061" s="243"/>
      <c r="F1061" s="252"/>
      <c r="G1061" s="252"/>
      <c r="H1061" s="252"/>
      <c r="I1061" s="252"/>
      <c r="J1061" s="243"/>
      <c r="K1061" s="350"/>
    </row>
    <row r="1062" spans="1:11" ht="23.45" customHeight="1">
      <c r="A1062" s="248"/>
      <c r="B1062" s="248"/>
      <c r="C1062" s="251"/>
      <c r="D1062" s="251"/>
      <c r="E1062" s="243"/>
      <c r="F1062" s="252"/>
      <c r="G1062" s="252"/>
      <c r="H1062" s="252"/>
      <c r="I1062" s="252"/>
      <c r="J1062" s="243"/>
      <c r="K1062" s="350"/>
    </row>
    <row r="1063" spans="1:11" ht="23.45" customHeight="1">
      <c r="A1063" s="248"/>
      <c r="B1063" s="248"/>
      <c r="C1063" s="251"/>
      <c r="D1063" s="251"/>
      <c r="E1063" s="243"/>
      <c r="F1063" s="252"/>
      <c r="G1063" s="252"/>
      <c r="H1063" s="252"/>
      <c r="I1063" s="252"/>
      <c r="J1063" s="243"/>
      <c r="K1063" s="350"/>
    </row>
    <row r="1064" spans="1:11" ht="23.45" customHeight="1">
      <c r="A1064" s="248"/>
      <c r="B1064" s="248"/>
      <c r="C1064" s="251"/>
      <c r="D1064" s="251"/>
      <c r="E1064" s="243"/>
      <c r="F1064" s="252"/>
      <c r="G1064" s="252"/>
      <c r="H1064" s="252"/>
      <c r="I1064" s="252"/>
      <c r="J1064" s="243"/>
      <c r="K1064" s="350"/>
    </row>
    <row r="1065" spans="1:11" ht="23.45" customHeight="1">
      <c r="A1065" s="248"/>
      <c r="B1065" s="248"/>
      <c r="C1065" s="251"/>
      <c r="D1065" s="251"/>
      <c r="E1065" s="243"/>
      <c r="F1065" s="252"/>
      <c r="G1065" s="252"/>
      <c r="H1065" s="252"/>
      <c r="I1065" s="252"/>
      <c r="J1065" s="243"/>
      <c r="K1065" s="350"/>
    </row>
    <row r="1066" spans="1:11" ht="23.45" customHeight="1">
      <c r="A1066" s="248"/>
      <c r="B1066" s="248"/>
      <c r="C1066" s="251"/>
      <c r="D1066" s="251"/>
      <c r="E1066" s="243"/>
      <c r="F1066" s="252"/>
      <c r="G1066" s="252"/>
      <c r="H1066" s="252"/>
      <c r="I1066" s="252"/>
      <c r="J1066" s="243"/>
      <c r="K1066" s="350"/>
    </row>
    <row r="1067" spans="1:11" ht="23.45" customHeight="1">
      <c r="A1067" s="248"/>
      <c r="B1067" s="248"/>
      <c r="C1067" s="251"/>
      <c r="D1067" s="251"/>
      <c r="E1067" s="243"/>
      <c r="F1067" s="252"/>
      <c r="G1067" s="252"/>
      <c r="H1067" s="252"/>
      <c r="I1067" s="252"/>
      <c r="J1067" s="243"/>
      <c r="K1067" s="350"/>
    </row>
    <row r="1068" spans="1:11" ht="23.45" customHeight="1">
      <c r="A1068" s="248"/>
      <c r="B1068" s="248"/>
      <c r="C1068" s="251"/>
      <c r="D1068" s="251"/>
      <c r="E1068" s="243"/>
      <c r="F1068" s="252"/>
      <c r="G1068" s="252"/>
      <c r="H1068" s="252"/>
      <c r="I1068" s="252"/>
      <c r="J1068" s="243"/>
      <c r="K1068" s="350"/>
    </row>
    <row r="1069" spans="1:11" ht="23.45" customHeight="1">
      <c r="A1069" s="248"/>
      <c r="B1069" s="248"/>
      <c r="C1069" s="251"/>
      <c r="D1069" s="251"/>
      <c r="E1069" s="243"/>
      <c r="F1069" s="252"/>
      <c r="G1069" s="252"/>
      <c r="H1069" s="252"/>
      <c r="I1069" s="252"/>
      <c r="J1069" s="243"/>
      <c r="K1069" s="350"/>
    </row>
    <row r="1070" spans="1:11" ht="23.45" customHeight="1">
      <c r="A1070" s="248"/>
      <c r="B1070" s="248"/>
      <c r="C1070" s="251"/>
      <c r="D1070" s="251"/>
      <c r="E1070" s="243"/>
      <c r="F1070" s="252"/>
      <c r="G1070" s="252"/>
      <c r="H1070" s="252"/>
      <c r="I1070" s="252"/>
      <c r="J1070" s="243"/>
      <c r="K1070" s="350"/>
    </row>
    <row r="1071" spans="1:11" ht="23.45" customHeight="1">
      <c r="A1071" s="248"/>
      <c r="B1071" s="248"/>
      <c r="C1071" s="251"/>
      <c r="D1071" s="251"/>
      <c r="E1071" s="243"/>
      <c r="F1071" s="252"/>
      <c r="G1071" s="252"/>
      <c r="H1071" s="252"/>
      <c r="I1071" s="252"/>
      <c r="J1071" s="243"/>
      <c r="K1071" s="350"/>
    </row>
    <row r="1072" spans="1:11" ht="23.45" customHeight="1">
      <c r="A1072" s="248"/>
      <c r="B1072" s="248"/>
      <c r="C1072" s="251"/>
      <c r="D1072" s="251"/>
      <c r="E1072" s="243"/>
      <c r="F1072" s="252"/>
      <c r="G1072" s="252"/>
      <c r="H1072" s="252"/>
      <c r="I1072" s="252"/>
      <c r="J1072" s="243"/>
      <c r="K1072" s="350"/>
    </row>
    <row r="1073" spans="1:11" ht="23.45" customHeight="1">
      <c r="A1073" s="248"/>
      <c r="B1073" s="248"/>
      <c r="C1073" s="251"/>
      <c r="D1073" s="251"/>
      <c r="E1073" s="243"/>
      <c r="F1073" s="252"/>
      <c r="G1073" s="252"/>
      <c r="H1073" s="252"/>
      <c r="I1073" s="252"/>
      <c r="J1073" s="243"/>
      <c r="K1073" s="350"/>
    </row>
    <row r="1074" spans="1:11" ht="23.45" customHeight="1">
      <c r="A1074" s="248"/>
      <c r="B1074" s="248"/>
      <c r="C1074" s="251"/>
      <c r="D1074" s="251"/>
      <c r="E1074" s="243"/>
      <c r="F1074" s="252"/>
      <c r="G1074" s="252"/>
      <c r="H1074" s="252"/>
      <c r="I1074" s="252"/>
      <c r="J1074" s="243"/>
      <c r="K1074" s="350"/>
    </row>
    <row r="1075" spans="1:11" ht="23.45" customHeight="1">
      <c r="A1075" s="248"/>
      <c r="B1075" s="248"/>
      <c r="C1075" s="251"/>
      <c r="D1075" s="251"/>
      <c r="E1075" s="243"/>
      <c r="F1075" s="252"/>
      <c r="G1075" s="252"/>
      <c r="H1075" s="252"/>
      <c r="I1075" s="252"/>
      <c r="J1075" s="243"/>
      <c r="K1075" s="350"/>
    </row>
    <row r="1076" spans="1:11" ht="23.45" customHeight="1">
      <c r="A1076" s="248"/>
      <c r="B1076" s="248"/>
      <c r="C1076" s="251"/>
      <c r="D1076" s="251"/>
      <c r="E1076" s="243"/>
      <c r="F1076" s="252"/>
      <c r="G1076" s="252"/>
      <c r="H1076" s="252"/>
      <c r="I1076" s="252"/>
      <c r="J1076" s="243"/>
      <c r="K1076" s="350"/>
    </row>
    <row r="1077" spans="1:11" ht="23.45" customHeight="1">
      <c r="A1077" s="248"/>
      <c r="B1077" s="248"/>
      <c r="C1077" s="251"/>
      <c r="D1077" s="251"/>
      <c r="E1077" s="243"/>
      <c r="F1077" s="252"/>
      <c r="G1077" s="252"/>
      <c r="H1077" s="252"/>
      <c r="I1077" s="252"/>
      <c r="J1077" s="243"/>
      <c r="K1077" s="350"/>
    </row>
    <row r="1078" spans="1:11" ht="23.45" customHeight="1">
      <c r="A1078" s="248"/>
      <c r="B1078" s="248"/>
      <c r="C1078" s="251"/>
      <c r="D1078" s="251"/>
      <c r="E1078" s="243"/>
      <c r="F1078" s="252"/>
      <c r="G1078" s="252"/>
      <c r="H1078" s="252"/>
      <c r="I1078" s="252"/>
      <c r="J1078" s="243"/>
      <c r="K1078" s="350"/>
    </row>
    <row r="1079" spans="1:11" ht="23.45" customHeight="1">
      <c r="A1079" s="248"/>
      <c r="B1079" s="248"/>
      <c r="C1079" s="251"/>
      <c r="D1079" s="251"/>
      <c r="E1079" s="243"/>
      <c r="F1079" s="252"/>
      <c r="G1079" s="252"/>
      <c r="H1079" s="252"/>
      <c r="I1079" s="252"/>
      <c r="J1079" s="243"/>
      <c r="K1079" s="350"/>
    </row>
    <row r="1080" spans="1:11" ht="23.45" customHeight="1">
      <c r="A1080" s="248"/>
      <c r="B1080" s="248"/>
      <c r="C1080" s="251"/>
      <c r="D1080" s="251"/>
      <c r="E1080" s="243"/>
      <c r="F1080" s="252"/>
      <c r="G1080" s="252"/>
      <c r="H1080" s="252"/>
      <c r="I1080" s="252"/>
      <c r="J1080" s="243"/>
      <c r="K1080" s="350"/>
    </row>
    <row r="1081" spans="1:11" ht="23.45" customHeight="1">
      <c r="A1081" s="248"/>
      <c r="B1081" s="248"/>
      <c r="C1081" s="251"/>
      <c r="D1081" s="251"/>
      <c r="E1081" s="243"/>
      <c r="F1081" s="252"/>
      <c r="G1081" s="252"/>
      <c r="H1081" s="252"/>
      <c r="I1081" s="252"/>
      <c r="J1081" s="243"/>
      <c r="K1081" s="350"/>
    </row>
    <row r="1082" spans="1:11" ht="23.45" customHeight="1">
      <c r="A1082" s="248"/>
      <c r="B1082" s="248"/>
      <c r="C1082" s="251"/>
      <c r="D1082" s="251"/>
      <c r="E1082" s="243"/>
      <c r="F1082" s="252"/>
      <c r="G1082" s="252"/>
      <c r="H1082" s="252"/>
      <c r="I1082" s="252"/>
      <c r="J1082" s="243"/>
      <c r="K1082" s="350"/>
    </row>
    <row r="1083" spans="1:11" ht="23.45" customHeight="1">
      <c r="A1083" s="248"/>
      <c r="B1083" s="248"/>
      <c r="C1083" s="251"/>
      <c r="D1083" s="251"/>
      <c r="E1083" s="243"/>
      <c r="F1083" s="252"/>
      <c r="G1083" s="252"/>
      <c r="H1083" s="252"/>
      <c r="I1083" s="252"/>
      <c r="J1083" s="243"/>
      <c r="K1083" s="350"/>
    </row>
    <row r="1084" spans="1:11" ht="23.45" customHeight="1">
      <c r="A1084" s="248"/>
      <c r="B1084" s="248"/>
      <c r="C1084" s="251"/>
      <c r="D1084" s="251"/>
      <c r="E1084" s="243"/>
      <c r="F1084" s="252"/>
      <c r="G1084" s="252"/>
      <c r="H1084" s="252"/>
      <c r="I1084" s="252"/>
      <c r="J1084" s="243"/>
      <c r="K1084" s="350"/>
    </row>
    <row r="1085" spans="1:11" ht="23.45" customHeight="1">
      <c r="A1085" s="248"/>
      <c r="B1085" s="248"/>
      <c r="C1085" s="251"/>
      <c r="D1085" s="251"/>
      <c r="E1085" s="243"/>
      <c r="F1085" s="252"/>
      <c r="G1085" s="252"/>
      <c r="H1085" s="252"/>
      <c r="I1085" s="252"/>
      <c r="J1085" s="243"/>
      <c r="K1085" s="350"/>
    </row>
    <row r="1086" spans="1:11" ht="23.45" customHeight="1">
      <c r="A1086" s="248"/>
      <c r="B1086" s="248"/>
      <c r="C1086" s="251"/>
      <c r="D1086" s="251"/>
      <c r="E1086" s="243"/>
      <c r="F1086" s="252"/>
      <c r="G1086" s="252"/>
      <c r="H1086" s="252"/>
      <c r="I1086" s="252"/>
      <c r="J1086" s="243"/>
      <c r="K1086" s="350"/>
    </row>
    <row r="1087" spans="1:11" ht="23.45" customHeight="1">
      <c r="A1087" s="248"/>
      <c r="B1087" s="248"/>
      <c r="C1087" s="251"/>
      <c r="D1087" s="251"/>
      <c r="E1087" s="243"/>
      <c r="F1087" s="252"/>
      <c r="G1087" s="252"/>
      <c r="H1087" s="252"/>
      <c r="I1087" s="252"/>
      <c r="J1087" s="243"/>
      <c r="K1087" s="350"/>
    </row>
    <row r="1088" spans="1:11" ht="23.45" customHeight="1">
      <c r="A1088" s="248"/>
      <c r="B1088" s="248"/>
      <c r="C1088" s="251"/>
      <c r="D1088" s="251"/>
      <c r="E1088" s="243"/>
      <c r="F1088" s="252"/>
      <c r="G1088" s="252"/>
      <c r="H1088" s="252"/>
      <c r="I1088" s="252"/>
      <c r="J1088" s="243"/>
      <c r="K1088" s="350"/>
    </row>
    <row r="1089" spans="1:11" ht="23.45" customHeight="1">
      <c r="A1089" s="248"/>
      <c r="B1089" s="248"/>
      <c r="C1089" s="251"/>
      <c r="D1089" s="251"/>
      <c r="E1089" s="243"/>
      <c r="F1089" s="252"/>
      <c r="G1089" s="252"/>
      <c r="H1089" s="252"/>
      <c r="I1089" s="252"/>
      <c r="J1089" s="243"/>
      <c r="K1089" s="350"/>
    </row>
    <row r="1090" spans="1:11" ht="23.45" customHeight="1">
      <c r="A1090" s="248"/>
      <c r="B1090" s="248"/>
      <c r="C1090" s="251"/>
      <c r="D1090" s="251"/>
      <c r="E1090" s="243"/>
      <c r="F1090" s="252"/>
      <c r="G1090" s="252"/>
      <c r="H1090" s="252"/>
      <c r="I1090" s="252"/>
      <c r="J1090" s="243"/>
      <c r="K1090" s="350"/>
    </row>
    <row r="1091" spans="1:11" ht="23.45" customHeight="1">
      <c r="A1091" s="248"/>
      <c r="B1091" s="248"/>
      <c r="C1091" s="251"/>
      <c r="D1091" s="251"/>
      <c r="E1091" s="243"/>
      <c r="F1091" s="252"/>
      <c r="G1091" s="252"/>
      <c r="H1091" s="252"/>
      <c r="I1091" s="252"/>
      <c r="J1091" s="243"/>
      <c r="K1091" s="350"/>
    </row>
    <row r="1092" spans="1:11" ht="23.45" customHeight="1">
      <c r="A1092" s="248"/>
      <c r="B1092" s="248"/>
      <c r="C1092" s="251"/>
      <c r="D1092" s="251"/>
      <c r="E1092" s="243"/>
      <c r="F1092" s="252"/>
      <c r="G1092" s="252"/>
      <c r="H1092" s="252"/>
      <c r="I1092" s="252"/>
      <c r="J1092" s="243"/>
      <c r="K1092" s="350"/>
    </row>
    <row r="1093" spans="1:11" ht="23.45" customHeight="1">
      <c r="A1093" s="248"/>
      <c r="B1093" s="248"/>
      <c r="C1093" s="251"/>
      <c r="D1093" s="251"/>
      <c r="E1093" s="243"/>
      <c r="F1093" s="252"/>
      <c r="G1093" s="252"/>
      <c r="H1093" s="252"/>
      <c r="I1093" s="252"/>
      <c r="J1093" s="243"/>
      <c r="K1093" s="350"/>
    </row>
    <row r="1094" spans="1:11" ht="23.45" customHeight="1">
      <c r="A1094" s="248"/>
      <c r="B1094" s="248"/>
      <c r="C1094" s="251"/>
      <c r="D1094" s="251"/>
      <c r="E1094" s="243"/>
      <c r="F1094" s="252"/>
      <c r="G1094" s="252"/>
      <c r="H1094" s="252"/>
      <c r="I1094" s="252"/>
      <c r="J1094" s="243"/>
      <c r="K1094" s="350"/>
    </row>
    <row r="1095" spans="1:11" ht="23.45" customHeight="1">
      <c r="A1095" s="248"/>
      <c r="B1095" s="248"/>
      <c r="C1095" s="251"/>
      <c r="D1095" s="251"/>
      <c r="E1095" s="243"/>
      <c r="F1095" s="252"/>
      <c r="G1095" s="252"/>
      <c r="H1095" s="252"/>
      <c r="I1095" s="252"/>
      <c r="J1095" s="243"/>
      <c r="K1095" s="350"/>
    </row>
    <row r="1096" spans="1:11" ht="23.45" customHeight="1">
      <c r="A1096" s="248"/>
      <c r="B1096" s="248"/>
      <c r="C1096" s="251"/>
      <c r="D1096" s="251"/>
      <c r="E1096" s="243"/>
      <c r="F1096" s="252"/>
      <c r="G1096" s="252"/>
      <c r="H1096" s="252"/>
      <c r="I1096" s="252"/>
      <c r="J1096" s="243"/>
      <c r="K1096" s="350"/>
    </row>
    <row r="1097" spans="1:11" ht="23.45" customHeight="1">
      <c r="A1097" s="248"/>
      <c r="B1097" s="248"/>
      <c r="C1097" s="251"/>
      <c r="D1097" s="251"/>
      <c r="E1097" s="243"/>
      <c r="F1097" s="252"/>
      <c r="G1097" s="252"/>
      <c r="H1097" s="252"/>
      <c r="I1097" s="252"/>
      <c r="J1097" s="243"/>
      <c r="K1097" s="350"/>
    </row>
    <row r="1098" spans="1:11" ht="23.45" customHeight="1">
      <c r="A1098" s="248"/>
      <c r="B1098" s="248"/>
      <c r="C1098" s="251"/>
      <c r="D1098" s="251"/>
      <c r="E1098" s="243"/>
      <c r="F1098" s="252"/>
      <c r="G1098" s="252"/>
      <c r="H1098" s="252"/>
      <c r="I1098" s="252"/>
      <c r="J1098" s="243"/>
      <c r="K1098" s="350"/>
    </row>
    <row r="1099" spans="1:11" ht="23.45" customHeight="1">
      <c r="A1099" s="248"/>
      <c r="B1099" s="248"/>
      <c r="C1099" s="251"/>
      <c r="D1099" s="251"/>
      <c r="E1099" s="243"/>
      <c r="F1099" s="252"/>
      <c r="G1099" s="252"/>
      <c r="H1099" s="252"/>
      <c r="I1099" s="252"/>
      <c r="J1099" s="243"/>
      <c r="K1099" s="350"/>
    </row>
    <row r="1100" spans="1:11" ht="23.45" customHeight="1">
      <c r="A1100" s="248"/>
      <c r="B1100" s="248"/>
      <c r="C1100" s="251"/>
      <c r="D1100" s="251"/>
      <c r="E1100" s="243"/>
      <c r="F1100" s="252"/>
      <c r="G1100" s="252"/>
      <c r="H1100" s="252"/>
      <c r="I1100" s="252"/>
      <c r="J1100" s="243"/>
      <c r="K1100" s="350"/>
    </row>
    <row r="1101" spans="1:11" ht="23.45" customHeight="1">
      <c r="A1101" s="248"/>
      <c r="B1101" s="248"/>
      <c r="C1101" s="251"/>
      <c r="D1101" s="251"/>
      <c r="E1101" s="243"/>
      <c r="F1101" s="252"/>
      <c r="G1101" s="252"/>
      <c r="H1101" s="252"/>
      <c r="I1101" s="252"/>
      <c r="J1101" s="243"/>
      <c r="K1101" s="350"/>
    </row>
    <row r="1102" spans="1:11" ht="23.45" customHeight="1">
      <c r="A1102" s="248"/>
      <c r="B1102" s="248"/>
      <c r="C1102" s="251"/>
      <c r="D1102" s="251"/>
      <c r="E1102" s="243"/>
      <c r="F1102" s="252"/>
      <c r="G1102" s="252"/>
      <c r="H1102" s="252"/>
      <c r="I1102" s="252"/>
      <c r="J1102" s="243"/>
      <c r="K1102" s="350"/>
    </row>
    <row r="1103" spans="1:11" ht="23.45" customHeight="1">
      <c r="A1103" s="248"/>
      <c r="B1103" s="248"/>
      <c r="C1103" s="251"/>
      <c r="D1103" s="251"/>
      <c r="E1103" s="243"/>
      <c r="F1103" s="252"/>
      <c r="G1103" s="252"/>
      <c r="H1103" s="252"/>
      <c r="I1103" s="252"/>
      <c r="J1103" s="243"/>
      <c r="K1103" s="350"/>
    </row>
    <row r="1104" spans="1:11" ht="23.45" customHeight="1">
      <c r="A1104" s="248"/>
      <c r="B1104" s="248"/>
      <c r="C1104" s="251"/>
      <c r="D1104" s="251"/>
      <c r="E1104" s="243"/>
      <c r="F1104" s="252"/>
      <c r="G1104" s="252"/>
      <c r="H1104" s="252"/>
      <c r="I1104" s="252"/>
      <c r="J1104" s="243"/>
      <c r="K1104" s="350"/>
    </row>
    <row r="1105" spans="1:11" ht="23.45" customHeight="1">
      <c r="A1105" s="248"/>
      <c r="B1105" s="248"/>
      <c r="C1105" s="251"/>
      <c r="D1105" s="251"/>
      <c r="E1105" s="243"/>
      <c r="F1105" s="252"/>
      <c r="G1105" s="252"/>
      <c r="H1105" s="252"/>
      <c r="I1105" s="252"/>
      <c r="J1105" s="243"/>
      <c r="K1105" s="350"/>
    </row>
    <row r="1106" spans="1:11" ht="23.45" customHeight="1">
      <c r="A1106" s="248"/>
      <c r="B1106" s="248"/>
      <c r="C1106" s="251"/>
      <c r="D1106" s="251"/>
      <c r="E1106" s="243"/>
      <c r="F1106" s="252"/>
      <c r="G1106" s="252"/>
      <c r="H1106" s="252"/>
      <c r="I1106" s="252"/>
      <c r="J1106" s="243"/>
      <c r="K1106" s="350"/>
    </row>
    <row r="1107" spans="1:11" ht="23.45" customHeight="1">
      <c r="A1107" s="248"/>
      <c r="B1107" s="248"/>
      <c r="C1107" s="251"/>
      <c r="D1107" s="251"/>
      <c r="E1107" s="243"/>
      <c r="F1107" s="252"/>
      <c r="G1107" s="252"/>
      <c r="H1107" s="252"/>
      <c r="I1107" s="252"/>
      <c r="J1107" s="243"/>
      <c r="K1107" s="350"/>
    </row>
    <row r="1108" spans="1:11" ht="23.45" customHeight="1">
      <c r="A1108" s="248"/>
      <c r="B1108" s="248"/>
      <c r="C1108" s="251"/>
      <c r="D1108" s="251"/>
      <c r="E1108" s="243"/>
      <c r="F1108" s="252"/>
      <c r="G1108" s="252"/>
      <c r="H1108" s="252"/>
      <c r="I1108" s="252"/>
      <c r="J1108" s="243"/>
      <c r="K1108" s="350"/>
    </row>
    <row r="1109" spans="1:11" ht="23.45" customHeight="1">
      <c r="A1109" s="248"/>
      <c r="B1109" s="248"/>
      <c r="C1109" s="251"/>
      <c r="D1109" s="251"/>
      <c r="E1109" s="243"/>
      <c r="F1109" s="252"/>
      <c r="G1109" s="252"/>
      <c r="H1109" s="252"/>
      <c r="I1109" s="252"/>
      <c r="J1109" s="243"/>
      <c r="K1109" s="350"/>
    </row>
    <row r="1110" spans="1:11" ht="23.45" customHeight="1">
      <c r="A1110" s="248"/>
      <c r="B1110" s="248"/>
      <c r="C1110" s="251"/>
      <c r="D1110" s="251"/>
      <c r="E1110" s="243"/>
      <c r="F1110" s="252"/>
      <c r="G1110" s="252"/>
      <c r="H1110" s="252"/>
      <c r="I1110" s="252"/>
      <c r="J1110" s="243"/>
      <c r="K1110" s="350"/>
    </row>
    <row r="1111" spans="1:11" ht="23.45" customHeight="1">
      <c r="A1111" s="248"/>
      <c r="B1111" s="248"/>
      <c r="C1111" s="251"/>
      <c r="D1111" s="251"/>
      <c r="E1111" s="243"/>
      <c r="F1111" s="252"/>
      <c r="G1111" s="252"/>
      <c r="H1111" s="252"/>
      <c r="I1111" s="252"/>
      <c r="J1111" s="243"/>
      <c r="K1111" s="350"/>
    </row>
    <row r="1112" spans="1:11" ht="23.45" customHeight="1">
      <c r="A1112" s="248"/>
      <c r="B1112" s="248"/>
      <c r="C1112" s="251"/>
      <c r="D1112" s="251"/>
      <c r="E1112" s="243"/>
      <c r="F1112" s="252"/>
      <c r="G1112" s="252"/>
      <c r="H1112" s="252"/>
      <c r="I1112" s="252"/>
      <c r="J1112" s="243"/>
      <c r="K1112" s="350"/>
    </row>
    <row r="1113" spans="1:11" ht="23.45" customHeight="1">
      <c r="A1113" s="248"/>
      <c r="B1113" s="248"/>
      <c r="C1113" s="251"/>
      <c r="D1113" s="251"/>
      <c r="E1113" s="243"/>
      <c r="F1113" s="252"/>
      <c r="G1113" s="252"/>
      <c r="H1113" s="252"/>
      <c r="I1113" s="252"/>
      <c r="J1113" s="243"/>
      <c r="K1113" s="350"/>
    </row>
    <row r="1114" spans="1:11" ht="23.45" customHeight="1">
      <c r="A1114" s="248"/>
      <c r="B1114" s="248"/>
      <c r="C1114" s="251"/>
      <c r="D1114" s="251"/>
      <c r="E1114" s="243"/>
      <c r="F1114" s="252"/>
      <c r="G1114" s="252"/>
      <c r="H1114" s="252"/>
      <c r="I1114" s="252"/>
      <c r="J1114" s="243"/>
      <c r="K1114" s="350"/>
    </row>
    <row r="1115" spans="1:11" ht="23.45" customHeight="1">
      <c r="A1115" s="248"/>
      <c r="B1115" s="248"/>
      <c r="C1115" s="251"/>
      <c r="D1115" s="251"/>
      <c r="E1115" s="243"/>
      <c r="F1115" s="252"/>
      <c r="G1115" s="252"/>
      <c r="H1115" s="252"/>
      <c r="I1115" s="252"/>
      <c r="J1115" s="243"/>
      <c r="K1115" s="350"/>
    </row>
    <row r="1116" spans="1:11" ht="23.45" customHeight="1">
      <c r="A1116" s="248"/>
      <c r="B1116" s="248"/>
      <c r="C1116" s="251"/>
      <c r="D1116" s="251"/>
      <c r="E1116" s="243"/>
      <c r="F1116" s="252"/>
      <c r="G1116" s="252"/>
      <c r="H1116" s="252"/>
      <c r="I1116" s="252"/>
      <c r="J1116" s="243"/>
      <c r="K1116" s="350"/>
    </row>
    <row r="1117" spans="1:11" ht="23.45" customHeight="1">
      <c r="A1117" s="248"/>
      <c r="B1117" s="248"/>
      <c r="C1117" s="251"/>
      <c r="D1117" s="251"/>
      <c r="E1117" s="243"/>
      <c r="F1117" s="252"/>
      <c r="G1117" s="252"/>
      <c r="H1117" s="252"/>
      <c r="I1117" s="252"/>
      <c r="J1117" s="243"/>
      <c r="K1117" s="350"/>
    </row>
    <row r="1118" spans="1:11" ht="23.45" customHeight="1">
      <c r="A1118" s="248"/>
      <c r="B1118" s="248"/>
      <c r="C1118" s="251"/>
      <c r="D1118" s="251"/>
      <c r="E1118" s="243"/>
      <c r="F1118" s="252"/>
      <c r="G1118" s="252"/>
      <c r="H1118" s="252"/>
      <c r="I1118" s="252"/>
      <c r="J1118" s="243"/>
      <c r="K1118" s="350"/>
    </row>
    <row r="1119" spans="1:11" ht="23.45" customHeight="1">
      <c r="A1119" s="248"/>
      <c r="B1119" s="248"/>
      <c r="C1119" s="251"/>
      <c r="D1119" s="251"/>
      <c r="E1119" s="243"/>
      <c r="F1119" s="252"/>
      <c r="G1119" s="252"/>
      <c r="H1119" s="252"/>
      <c r="I1119" s="252"/>
      <c r="J1119" s="243"/>
      <c r="K1119" s="350"/>
    </row>
    <row r="1120" spans="1:11" ht="23.45" customHeight="1">
      <c r="A1120" s="248"/>
      <c r="B1120" s="248"/>
      <c r="C1120" s="251"/>
      <c r="D1120" s="251"/>
      <c r="E1120" s="243"/>
      <c r="F1120" s="252"/>
      <c r="G1120" s="252"/>
      <c r="H1120" s="252"/>
      <c r="I1120" s="252"/>
      <c r="J1120" s="243"/>
      <c r="K1120" s="350"/>
    </row>
    <row r="1121" spans="1:11" ht="23.45" customHeight="1">
      <c r="A1121" s="248"/>
      <c r="B1121" s="248"/>
      <c r="C1121" s="251"/>
      <c r="D1121" s="251"/>
      <c r="E1121" s="243"/>
      <c r="F1121" s="252"/>
      <c r="G1121" s="252"/>
      <c r="H1121" s="252"/>
      <c r="I1121" s="252"/>
      <c r="J1121" s="243"/>
      <c r="K1121" s="350"/>
    </row>
    <row r="1122" spans="1:11" ht="23.45" customHeight="1">
      <c r="A1122" s="248"/>
      <c r="B1122" s="248"/>
      <c r="C1122" s="251"/>
      <c r="D1122" s="251"/>
      <c r="E1122" s="243"/>
      <c r="F1122" s="252"/>
      <c r="G1122" s="252"/>
      <c r="H1122" s="252"/>
      <c r="I1122" s="252"/>
      <c r="J1122" s="243"/>
      <c r="K1122" s="350"/>
    </row>
    <row r="1123" spans="1:11" ht="23.45" customHeight="1">
      <c r="A1123" s="248"/>
      <c r="B1123" s="248"/>
      <c r="C1123" s="251"/>
      <c r="D1123" s="251"/>
      <c r="E1123" s="243"/>
      <c r="F1123" s="252"/>
      <c r="G1123" s="252"/>
      <c r="H1123" s="252"/>
      <c r="I1123" s="252"/>
      <c r="J1123" s="243"/>
      <c r="K1123" s="350"/>
    </row>
    <row r="1124" spans="1:11" ht="23.45" customHeight="1">
      <c r="A1124" s="248"/>
      <c r="B1124" s="248"/>
      <c r="C1124" s="251"/>
      <c r="D1124" s="251"/>
      <c r="E1124" s="243"/>
      <c r="F1124" s="252"/>
      <c r="G1124" s="252"/>
      <c r="H1124" s="252"/>
      <c r="I1124" s="252"/>
      <c r="J1124" s="243"/>
      <c r="K1124" s="350"/>
    </row>
    <row r="1125" spans="1:11" ht="23.45" customHeight="1">
      <c r="A1125" s="248"/>
      <c r="B1125" s="248"/>
      <c r="C1125" s="251"/>
      <c r="D1125" s="251"/>
      <c r="E1125" s="243"/>
      <c r="F1125" s="252"/>
      <c r="G1125" s="252"/>
      <c r="H1125" s="252"/>
      <c r="I1125" s="252"/>
      <c r="J1125" s="243"/>
      <c r="K1125" s="350"/>
    </row>
    <row r="1126" spans="1:11" ht="23.45" customHeight="1">
      <c r="A1126" s="248"/>
      <c r="B1126" s="248"/>
      <c r="C1126" s="251"/>
      <c r="D1126" s="251"/>
      <c r="E1126" s="243"/>
      <c r="F1126" s="252"/>
      <c r="G1126" s="252"/>
      <c r="H1126" s="252"/>
      <c r="I1126" s="252"/>
      <c r="J1126" s="243"/>
      <c r="K1126" s="350"/>
    </row>
    <row r="1127" spans="1:11" ht="23.45" customHeight="1">
      <c r="A1127" s="248"/>
      <c r="B1127" s="248"/>
      <c r="C1127" s="251"/>
      <c r="D1127" s="251"/>
      <c r="E1127" s="243"/>
      <c r="F1127" s="252"/>
      <c r="G1127" s="252"/>
      <c r="H1127" s="252"/>
      <c r="I1127" s="252"/>
      <c r="J1127" s="243"/>
      <c r="K1127" s="350"/>
    </row>
    <row r="1128" spans="1:11" ht="23.45" customHeight="1">
      <c r="A1128" s="248"/>
      <c r="B1128" s="248"/>
      <c r="C1128" s="251"/>
      <c r="D1128" s="251"/>
      <c r="E1128" s="243"/>
      <c r="F1128" s="252"/>
      <c r="G1128" s="252"/>
      <c r="H1128" s="252"/>
      <c r="I1128" s="252"/>
      <c r="J1128" s="243"/>
      <c r="K1128" s="350"/>
    </row>
    <row r="1129" spans="1:11" ht="23.45" customHeight="1">
      <c r="A1129" s="248"/>
      <c r="B1129" s="248"/>
      <c r="C1129" s="251"/>
      <c r="D1129" s="251"/>
      <c r="E1129" s="243"/>
      <c r="F1129" s="252"/>
      <c r="G1129" s="252"/>
      <c r="H1129" s="252"/>
      <c r="I1129" s="252"/>
      <c r="J1129" s="243"/>
      <c r="K1129" s="350"/>
    </row>
    <row r="1130" spans="1:11" ht="23.45" customHeight="1">
      <c r="A1130" s="248"/>
      <c r="B1130" s="248"/>
      <c r="C1130" s="251"/>
      <c r="D1130" s="251"/>
      <c r="E1130" s="243"/>
      <c r="F1130" s="252"/>
      <c r="G1130" s="252"/>
      <c r="H1130" s="252"/>
      <c r="I1130" s="252"/>
      <c r="J1130" s="243"/>
      <c r="K1130" s="350"/>
    </row>
    <row r="1131" spans="1:11" ht="23.45" customHeight="1">
      <c r="A1131" s="248"/>
      <c r="B1131" s="248"/>
      <c r="C1131" s="251"/>
      <c r="D1131" s="251"/>
      <c r="E1131" s="243"/>
      <c r="F1131" s="252"/>
      <c r="G1131" s="252"/>
      <c r="H1131" s="252"/>
      <c r="I1131" s="252"/>
      <c r="J1131" s="243"/>
      <c r="K1131" s="350"/>
    </row>
    <row r="1132" spans="1:11" ht="23.45" customHeight="1">
      <c r="A1132" s="248"/>
      <c r="B1132" s="248"/>
      <c r="C1132" s="251"/>
      <c r="D1132" s="251"/>
      <c r="E1132" s="243"/>
      <c r="F1132" s="252"/>
      <c r="G1132" s="252"/>
      <c r="H1132" s="252"/>
      <c r="I1132" s="252"/>
      <c r="J1132" s="243"/>
      <c r="K1132" s="350"/>
    </row>
    <row r="1133" spans="1:11" ht="23.45" customHeight="1">
      <c r="A1133" s="248"/>
      <c r="B1133" s="248"/>
      <c r="C1133" s="251"/>
      <c r="D1133" s="251"/>
      <c r="E1133" s="243"/>
      <c r="F1133" s="252"/>
      <c r="G1133" s="252"/>
      <c r="H1133" s="252"/>
      <c r="I1133" s="252"/>
      <c r="J1133" s="243"/>
      <c r="K1133" s="350"/>
    </row>
  </sheetData>
  <dataConsolidate/>
  <mergeCells count="4">
    <mergeCell ref="A2:I2"/>
    <mergeCell ref="A3:E3"/>
    <mergeCell ref="F3:G3"/>
    <mergeCell ref="H3:I3"/>
  </mergeCells>
  <pageMargins left="0.55118110236220474" right="0.31496062992125984" top="0.98425196850393704" bottom="0.98425196850393704" header="0.51181102362204722" footer="0.51181102362204722"/>
  <pageSetup paperSize="9" scale="95" orientation="portrait" useFirstPageNumber="1" horizontalDpi="300" verticalDpi="300" r:id="rId1"/>
  <headerFooter alignWithMargins="0">
    <oddHeader>&amp;L&amp;14
      &amp;C&amp;"Arial CE,tučné\&amp;14
SEZNAM PRACÍ A DODÁVEK&amp;Rstránka č.&amp;P</oddHeader>
  </headerFooter>
</worksheet>
</file>

<file path=xl/worksheets/sheet9.xml><?xml version="1.0" encoding="utf-8"?>
<worksheet xmlns="http://schemas.openxmlformats.org/spreadsheetml/2006/main" xmlns:r="http://schemas.openxmlformats.org/officeDocument/2006/relationships">
  <dimension ref="A1:AO1503"/>
  <sheetViews>
    <sheetView zoomScaleNormal="100" zoomScaleSheetLayoutView="115" workbookViewId="0">
      <selection activeCell="F152" sqref="F152"/>
    </sheetView>
  </sheetViews>
  <sheetFormatPr defaultRowHeight="12.75"/>
  <cols>
    <col min="1" max="1" width="3.5703125" style="352" customWidth="1"/>
    <col min="2" max="2" width="9.7109375" style="433" customWidth="1"/>
    <col min="3" max="3" width="34.85546875" style="352" customWidth="1"/>
    <col min="4" max="4" width="2.7109375" style="352" customWidth="1"/>
    <col min="5" max="5" width="5.28515625" style="352" customWidth="1"/>
    <col min="6" max="6" width="9.42578125" style="352" customWidth="1"/>
    <col min="7" max="7" width="9.85546875" style="352" customWidth="1"/>
    <col min="8" max="8" width="9.7109375" style="352" customWidth="1"/>
    <col min="9" max="9" width="10.7109375" style="352" customWidth="1"/>
    <col min="10" max="10" width="8.5703125" style="352" customWidth="1"/>
    <col min="11" max="11" width="37.85546875" style="352" customWidth="1"/>
    <col min="12" max="256" width="9.140625" style="352"/>
    <col min="257" max="257" width="3.5703125" style="352" customWidth="1"/>
    <col min="258" max="258" width="9.7109375" style="352" customWidth="1"/>
    <col min="259" max="259" width="34.85546875" style="352" customWidth="1"/>
    <col min="260" max="260" width="2.7109375" style="352" customWidth="1"/>
    <col min="261" max="261" width="5.28515625" style="352" customWidth="1"/>
    <col min="262" max="262" width="9.42578125" style="352" customWidth="1"/>
    <col min="263" max="263" width="9.85546875" style="352" customWidth="1"/>
    <col min="264" max="264" width="9.7109375" style="352" customWidth="1"/>
    <col min="265" max="265" width="10.7109375" style="352" customWidth="1"/>
    <col min="266" max="266" width="8.5703125" style="352" customWidth="1"/>
    <col min="267" max="267" width="37.85546875" style="352" customWidth="1"/>
    <col min="268" max="512" width="9.140625" style="352"/>
    <col min="513" max="513" width="3.5703125" style="352" customWidth="1"/>
    <col min="514" max="514" width="9.7109375" style="352" customWidth="1"/>
    <col min="515" max="515" width="34.85546875" style="352" customWidth="1"/>
    <col min="516" max="516" width="2.7109375" style="352" customWidth="1"/>
    <col min="517" max="517" width="5.28515625" style="352" customWidth="1"/>
    <col min="518" max="518" width="9.42578125" style="352" customWidth="1"/>
    <col min="519" max="519" width="9.85546875" style="352" customWidth="1"/>
    <col min="520" max="520" width="9.7109375" style="352" customWidth="1"/>
    <col min="521" max="521" width="10.7109375" style="352" customWidth="1"/>
    <col min="522" max="522" width="8.5703125" style="352" customWidth="1"/>
    <col min="523" max="523" width="37.85546875" style="352" customWidth="1"/>
    <col min="524" max="768" width="9.140625" style="352"/>
    <col min="769" max="769" width="3.5703125" style="352" customWidth="1"/>
    <col min="770" max="770" width="9.7109375" style="352" customWidth="1"/>
    <col min="771" max="771" width="34.85546875" style="352" customWidth="1"/>
    <col min="772" max="772" width="2.7109375" style="352" customWidth="1"/>
    <col min="773" max="773" width="5.28515625" style="352" customWidth="1"/>
    <col min="774" max="774" width="9.42578125" style="352" customWidth="1"/>
    <col min="775" max="775" width="9.85546875" style="352" customWidth="1"/>
    <col min="776" max="776" width="9.7109375" style="352" customWidth="1"/>
    <col min="777" max="777" width="10.7109375" style="352" customWidth="1"/>
    <col min="778" max="778" width="8.5703125" style="352" customWidth="1"/>
    <col min="779" max="779" width="37.85546875" style="352" customWidth="1"/>
    <col min="780" max="1024" width="9.140625" style="352"/>
    <col min="1025" max="1025" width="3.5703125" style="352" customWidth="1"/>
    <col min="1026" max="1026" width="9.7109375" style="352" customWidth="1"/>
    <col min="1027" max="1027" width="34.85546875" style="352" customWidth="1"/>
    <col min="1028" max="1028" width="2.7109375" style="352" customWidth="1"/>
    <col min="1029" max="1029" width="5.28515625" style="352" customWidth="1"/>
    <col min="1030" max="1030" width="9.42578125" style="352" customWidth="1"/>
    <col min="1031" max="1031" width="9.85546875" style="352" customWidth="1"/>
    <col min="1032" max="1032" width="9.7109375" style="352" customWidth="1"/>
    <col min="1033" max="1033" width="10.7109375" style="352" customWidth="1"/>
    <col min="1034" max="1034" width="8.5703125" style="352" customWidth="1"/>
    <col min="1035" max="1035" width="37.85546875" style="352" customWidth="1"/>
    <col min="1036" max="1280" width="9.140625" style="352"/>
    <col min="1281" max="1281" width="3.5703125" style="352" customWidth="1"/>
    <col min="1282" max="1282" width="9.7109375" style="352" customWidth="1"/>
    <col min="1283" max="1283" width="34.85546875" style="352" customWidth="1"/>
    <col min="1284" max="1284" width="2.7109375" style="352" customWidth="1"/>
    <col min="1285" max="1285" width="5.28515625" style="352" customWidth="1"/>
    <col min="1286" max="1286" width="9.42578125" style="352" customWidth="1"/>
    <col min="1287" max="1287" width="9.85546875" style="352" customWidth="1"/>
    <col min="1288" max="1288" width="9.7109375" style="352" customWidth="1"/>
    <col min="1289" max="1289" width="10.7109375" style="352" customWidth="1"/>
    <col min="1290" max="1290" width="8.5703125" style="352" customWidth="1"/>
    <col min="1291" max="1291" width="37.85546875" style="352" customWidth="1"/>
    <col min="1292" max="1536" width="9.140625" style="352"/>
    <col min="1537" max="1537" width="3.5703125" style="352" customWidth="1"/>
    <col min="1538" max="1538" width="9.7109375" style="352" customWidth="1"/>
    <col min="1539" max="1539" width="34.85546875" style="352" customWidth="1"/>
    <col min="1540" max="1540" width="2.7109375" style="352" customWidth="1"/>
    <col min="1541" max="1541" width="5.28515625" style="352" customWidth="1"/>
    <col min="1542" max="1542" width="9.42578125" style="352" customWidth="1"/>
    <col min="1543" max="1543" width="9.85546875" style="352" customWidth="1"/>
    <col min="1544" max="1544" width="9.7109375" style="352" customWidth="1"/>
    <col min="1545" max="1545" width="10.7109375" style="352" customWidth="1"/>
    <col min="1546" max="1546" width="8.5703125" style="352" customWidth="1"/>
    <col min="1547" max="1547" width="37.85546875" style="352" customWidth="1"/>
    <col min="1548" max="1792" width="9.140625" style="352"/>
    <col min="1793" max="1793" width="3.5703125" style="352" customWidth="1"/>
    <col min="1794" max="1794" width="9.7109375" style="352" customWidth="1"/>
    <col min="1795" max="1795" width="34.85546875" style="352" customWidth="1"/>
    <col min="1796" max="1796" width="2.7109375" style="352" customWidth="1"/>
    <col min="1797" max="1797" width="5.28515625" style="352" customWidth="1"/>
    <col min="1798" max="1798" width="9.42578125" style="352" customWidth="1"/>
    <col min="1799" max="1799" width="9.85546875" style="352" customWidth="1"/>
    <col min="1800" max="1800" width="9.7109375" style="352" customWidth="1"/>
    <col min="1801" max="1801" width="10.7109375" style="352" customWidth="1"/>
    <col min="1802" max="1802" width="8.5703125" style="352" customWidth="1"/>
    <col min="1803" max="1803" width="37.85546875" style="352" customWidth="1"/>
    <col min="1804" max="2048" width="9.140625" style="352"/>
    <col min="2049" max="2049" width="3.5703125" style="352" customWidth="1"/>
    <col min="2050" max="2050" width="9.7109375" style="352" customWidth="1"/>
    <col min="2051" max="2051" width="34.85546875" style="352" customWidth="1"/>
    <col min="2052" max="2052" width="2.7109375" style="352" customWidth="1"/>
    <col min="2053" max="2053" width="5.28515625" style="352" customWidth="1"/>
    <col min="2054" max="2054" width="9.42578125" style="352" customWidth="1"/>
    <col min="2055" max="2055" width="9.85546875" style="352" customWidth="1"/>
    <col min="2056" max="2056" width="9.7109375" style="352" customWidth="1"/>
    <col min="2057" max="2057" width="10.7109375" style="352" customWidth="1"/>
    <col min="2058" max="2058" width="8.5703125" style="352" customWidth="1"/>
    <col min="2059" max="2059" width="37.85546875" style="352" customWidth="1"/>
    <col min="2060" max="2304" width="9.140625" style="352"/>
    <col min="2305" max="2305" width="3.5703125" style="352" customWidth="1"/>
    <col min="2306" max="2306" width="9.7109375" style="352" customWidth="1"/>
    <col min="2307" max="2307" width="34.85546875" style="352" customWidth="1"/>
    <col min="2308" max="2308" width="2.7109375" style="352" customWidth="1"/>
    <col min="2309" max="2309" width="5.28515625" style="352" customWidth="1"/>
    <col min="2310" max="2310" width="9.42578125" style="352" customWidth="1"/>
    <col min="2311" max="2311" width="9.85546875" style="352" customWidth="1"/>
    <col min="2312" max="2312" width="9.7109375" style="352" customWidth="1"/>
    <col min="2313" max="2313" width="10.7109375" style="352" customWidth="1"/>
    <col min="2314" max="2314" width="8.5703125" style="352" customWidth="1"/>
    <col min="2315" max="2315" width="37.85546875" style="352" customWidth="1"/>
    <col min="2316" max="2560" width="9.140625" style="352"/>
    <col min="2561" max="2561" width="3.5703125" style="352" customWidth="1"/>
    <col min="2562" max="2562" width="9.7109375" style="352" customWidth="1"/>
    <col min="2563" max="2563" width="34.85546875" style="352" customWidth="1"/>
    <col min="2564" max="2564" width="2.7109375" style="352" customWidth="1"/>
    <col min="2565" max="2565" width="5.28515625" style="352" customWidth="1"/>
    <col min="2566" max="2566" width="9.42578125" style="352" customWidth="1"/>
    <col min="2567" max="2567" width="9.85546875" style="352" customWidth="1"/>
    <col min="2568" max="2568" width="9.7109375" style="352" customWidth="1"/>
    <col min="2569" max="2569" width="10.7109375" style="352" customWidth="1"/>
    <col min="2570" max="2570" width="8.5703125" style="352" customWidth="1"/>
    <col min="2571" max="2571" width="37.85546875" style="352" customWidth="1"/>
    <col min="2572" max="2816" width="9.140625" style="352"/>
    <col min="2817" max="2817" width="3.5703125" style="352" customWidth="1"/>
    <col min="2818" max="2818" width="9.7109375" style="352" customWidth="1"/>
    <col min="2819" max="2819" width="34.85546875" style="352" customWidth="1"/>
    <col min="2820" max="2820" width="2.7109375" style="352" customWidth="1"/>
    <col min="2821" max="2821" width="5.28515625" style="352" customWidth="1"/>
    <col min="2822" max="2822" width="9.42578125" style="352" customWidth="1"/>
    <col min="2823" max="2823" width="9.85546875" style="352" customWidth="1"/>
    <col min="2824" max="2824" width="9.7109375" style="352" customWidth="1"/>
    <col min="2825" max="2825" width="10.7109375" style="352" customWidth="1"/>
    <col min="2826" max="2826" width="8.5703125" style="352" customWidth="1"/>
    <col min="2827" max="2827" width="37.85546875" style="352" customWidth="1"/>
    <col min="2828" max="3072" width="9.140625" style="352"/>
    <col min="3073" max="3073" width="3.5703125" style="352" customWidth="1"/>
    <col min="3074" max="3074" width="9.7109375" style="352" customWidth="1"/>
    <col min="3075" max="3075" width="34.85546875" style="352" customWidth="1"/>
    <col min="3076" max="3076" width="2.7109375" style="352" customWidth="1"/>
    <col min="3077" max="3077" width="5.28515625" style="352" customWidth="1"/>
    <col min="3078" max="3078" width="9.42578125" style="352" customWidth="1"/>
    <col min="3079" max="3079" width="9.85546875" style="352" customWidth="1"/>
    <col min="3080" max="3080" width="9.7109375" style="352" customWidth="1"/>
    <col min="3081" max="3081" width="10.7109375" style="352" customWidth="1"/>
    <col min="3082" max="3082" width="8.5703125" style="352" customWidth="1"/>
    <col min="3083" max="3083" width="37.85546875" style="352" customWidth="1"/>
    <col min="3084" max="3328" width="9.140625" style="352"/>
    <col min="3329" max="3329" width="3.5703125" style="352" customWidth="1"/>
    <col min="3330" max="3330" width="9.7109375" style="352" customWidth="1"/>
    <col min="3331" max="3331" width="34.85546875" style="352" customWidth="1"/>
    <col min="3332" max="3332" width="2.7109375" style="352" customWidth="1"/>
    <col min="3333" max="3333" width="5.28515625" style="352" customWidth="1"/>
    <col min="3334" max="3334" width="9.42578125" style="352" customWidth="1"/>
    <col min="3335" max="3335" width="9.85546875" style="352" customWidth="1"/>
    <col min="3336" max="3336" width="9.7109375" style="352" customWidth="1"/>
    <col min="3337" max="3337" width="10.7109375" style="352" customWidth="1"/>
    <col min="3338" max="3338" width="8.5703125" style="352" customWidth="1"/>
    <col min="3339" max="3339" width="37.85546875" style="352" customWidth="1"/>
    <col min="3340" max="3584" width="9.140625" style="352"/>
    <col min="3585" max="3585" width="3.5703125" style="352" customWidth="1"/>
    <col min="3586" max="3586" width="9.7109375" style="352" customWidth="1"/>
    <col min="3587" max="3587" width="34.85546875" style="352" customWidth="1"/>
    <col min="3588" max="3588" width="2.7109375" style="352" customWidth="1"/>
    <col min="3589" max="3589" width="5.28515625" style="352" customWidth="1"/>
    <col min="3590" max="3590" width="9.42578125" style="352" customWidth="1"/>
    <col min="3591" max="3591" width="9.85546875" style="352" customWidth="1"/>
    <col min="3592" max="3592" width="9.7109375" style="352" customWidth="1"/>
    <col min="3593" max="3593" width="10.7109375" style="352" customWidth="1"/>
    <col min="3594" max="3594" width="8.5703125" style="352" customWidth="1"/>
    <col min="3595" max="3595" width="37.85546875" style="352" customWidth="1"/>
    <col min="3596" max="3840" width="9.140625" style="352"/>
    <col min="3841" max="3841" width="3.5703125" style="352" customWidth="1"/>
    <col min="3842" max="3842" width="9.7109375" style="352" customWidth="1"/>
    <col min="3843" max="3843" width="34.85546875" style="352" customWidth="1"/>
    <col min="3844" max="3844" width="2.7109375" style="352" customWidth="1"/>
    <col min="3845" max="3845" width="5.28515625" style="352" customWidth="1"/>
    <col min="3846" max="3846" width="9.42578125" style="352" customWidth="1"/>
    <col min="3847" max="3847" width="9.85546875" style="352" customWidth="1"/>
    <col min="3848" max="3848" width="9.7109375" style="352" customWidth="1"/>
    <col min="3849" max="3849" width="10.7109375" style="352" customWidth="1"/>
    <col min="3850" max="3850" width="8.5703125" style="352" customWidth="1"/>
    <col min="3851" max="3851" width="37.85546875" style="352" customWidth="1"/>
    <col min="3852" max="4096" width="9.140625" style="352"/>
    <col min="4097" max="4097" width="3.5703125" style="352" customWidth="1"/>
    <col min="4098" max="4098" width="9.7109375" style="352" customWidth="1"/>
    <col min="4099" max="4099" width="34.85546875" style="352" customWidth="1"/>
    <col min="4100" max="4100" width="2.7109375" style="352" customWidth="1"/>
    <col min="4101" max="4101" width="5.28515625" style="352" customWidth="1"/>
    <col min="4102" max="4102" width="9.42578125" style="352" customWidth="1"/>
    <col min="4103" max="4103" width="9.85546875" style="352" customWidth="1"/>
    <col min="4104" max="4104" width="9.7109375" style="352" customWidth="1"/>
    <col min="4105" max="4105" width="10.7109375" style="352" customWidth="1"/>
    <col min="4106" max="4106" width="8.5703125" style="352" customWidth="1"/>
    <col min="4107" max="4107" width="37.85546875" style="352" customWidth="1"/>
    <col min="4108" max="4352" width="9.140625" style="352"/>
    <col min="4353" max="4353" width="3.5703125" style="352" customWidth="1"/>
    <col min="4354" max="4354" width="9.7109375" style="352" customWidth="1"/>
    <col min="4355" max="4355" width="34.85546875" style="352" customWidth="1"/>
    <col min="4356" max="4356" width="2.7109375" style="352" customWidth="1"/>
    <col min="4357" max="4357" width="5.28515625" style="352" customWidth="1"/>
    <col min="4358" max="4358" width="9.42578125" style="352" customWidth="1"/>
    <col min="4359" max="4359" width="9.85546875" style="352" customWidth="1"/>
    <col min="4360" max="4360" width="9.7109375" style="352" customWidth="1"/>
    <col min="4361" max="4361" width="10.7109375" style="352" customWidth="1"/>
    <col min="4362" max="4362" width="8.5703125" style="352" customWidth="1"/>
    <col min="4363" max="4363" width="37.85546875" style="352" customWidth="1"/>
    <col min="4364" max="4608" width="9.140625" style="352"/>
    <col min="4609" max="4609" width="3.5703125" style="352" customWidth="1"/>
    <col min="4610" max="4610" width="9.7109375" style="352" customWidth="1"/>
    <col min="4611" max="4611" width="34.85546875" style="352" customWidth="1"/>
    <col min="4612" max="4612" width="2.7109375" style="352" customWidth="1"/>
    <col min="4613" max="4613" width="5.28515625" style="352" customWidth="1"/>
    <col min="4614" max="4614" width="9.42578125" style="352" customWidth="1"/>
    <col min="4615" max="4615" width="9.85546875" style="352" customWidth="1"/>
    <col min="4616" max="4616" width="9.7109375" style="352" customWidth="1"/>
    <col min="4617" max="4617" width="10.7109375" style="352" customWidth="1"/>
    <col min="4618" max="4618" width="8.5703125" style="352" customWidth="1"/>
    <col min="4619" max="4619" width="37.85546875" style="352" customWidth="1"/>
    <col min="4620" max="4864" width="9.140625" style="352"/>
    <col min="4865" max="4865" width="3.5703125" style="352" customWidth="1"/>
    <col min="4866" max="4866" width="9.7109375" style="352" customWidth="1"/>
    <col min="4867" max="4867" width="34.85546875" style="352" customWidth="1"/>
    <col min="4868" max="4868" width="2.7109375" style="352" customWidth="1"/>
    <col min="4869" max="4869" width="5.28515625" style="352" customWidth="1"/>
    <col min="4870" max="4870" width="9.42578125" style="352" customWidth="1"/>
    <col min="4871" max="4871" width="9.85546875" style="352" customWidth="1"/>
    <col min="4872" max="4872" width="9.7109375" style="352" customWidth="1"/>
    <col min="4873" max="4873" width="10.7109375" style="352" customWidth="1"/>
    <col min="4874" max="4874" width="8.5703125" style="352" customWidth="1"/>
    <col min="4875" max="4875" width="37.85546875" style="352" customWidth="1"/>
    <col min="4876" max="5120" width="9.140625" style="352"/>
    <col min="5121" max="5121" width="3.5703125" style="352" customWidth="1"/>
    <col min="5122" max="5122" width="9.7109375" style="352" customWidth="1"/>
    <col min="5123" max="5123" width="34.85546875" style="352" customWidth="1"/>
    <col min="5124" max="5124" width="2.7109375" style="352" customWidth="1"/>
    <col min="5125" max="5125" width="5.28515625" style="352" customWidth="1"/>
    <col min="5126" max="5126" width="9.42578125" style="352" customWidth="1"/>
    <col min="5127" max="5127" width="9.85546875" style="352" customWidth="1"/>
    <col min="5128" max="5128" width="9.7109375" style="352" customWidth="1"/>
    <col min="5129" max="5129" width="10.7109375" style="352" customWidth="1"/>
    <col min="5130" max="5130" width="8.5703125" style="352" customWidth="1"/>
    <col min="5131" max="5131" width="37.85546875" style="352" customWidth="1"/>
    <col min="5132" max="5376" width="9.140625" style="352"/>
    <col min="5377" max="5377" width="3.5703125" style="352" customWidth="1"/>
    <col min="5378" max="5378" width="9.7109375" style="352" customWidth="1"/>
    <col min="5379" max="5379" width="34.85546875" style="352" customWidth="1"/>
    <col min="5380" max="5380" width="2.7109375" style="352" customWidth="1"/>
    <col min="5381" max="5381" width="5.28515625" style="352" customWidth="1"/>
    <col min="5382" max="5382" width="9.42578125" style="352" customWidth="1"/>
    <col min="5383" max="5383" width="9.85546875" style="352" customWidth="1"/>
    <col min="5384" max="5384" width="9.7109375" style="352" customWidth="1"/>
    <col min="5385" max="5385" width="10.7109375" style="352" customWidth="1"/>
    <col min="5386" max="5386" width="8.5703125" style="352" customWidth="1"/>
    <col min="5387" max="5387" width="37.85546875" style="352" customWidth="1"/>
    <col min="5388" max="5632" width="9.140625" style="352"/>
    <col min="5633" max="5633" width="3.5703125" style="352" customWidth="1"/>
    <col min="5634" max="5634" width="9.7109375" style="352" customWidth="1"/>
    <col min="5635" max="5635" width="34.85546875" style="352" customWidth="1"/>
    <col min="5636" max="5636" width="2.7109375" style="352" customWidth="1"/>
    <col min="5637" max="5637" width="5.28515625" style="352" customWidth="1"/>
    <col min="5638" max="5638" width="9.42578125" style="352" customWidth="1"/>
    <col min="5639" max="5639" width="9.85546875" style="352" customWidth="1"/>
    <col min="5640" max="5640" width="9.7109375" style="352" customWidth="1"/>
    <col min="5641" max="5641" width="10.7109375" style="352" customWidth="1"/>
    <col min="5642" max="5642" width="8.5703125" style="352" customWidth="1"/>
    <col min="5643" max="5643" width="37.85546875" style="352" customWidth="1"/>
    <col min="5644" max="5888" width="9.140625" style="352"/>
    <col min="5889" max="5889" width="3.5703125" style="352" customWidth="1"/>
    <col min="5890" max="5890" width="9.7109375" style="352" customWidth="1"/>
    <col min="5891" max="5891" width="34.85546875" style="352" customWidth="1"/>
    <col min="5892" max="5892" width="2.7109375" style="352" customWidth="1"/>
    <col min="5893" max="5893" width="5.28515625" style="352" customWidth="1"/>
    <col min="5894" max="5894" width="9.42578125" style="352" customWidth="1"/>
    <col min="5895" max="5895" width="9.85546875" style="352" customWidth="1"/>
    <col min="5896" max="5896" width="9.7109375" style="352" customWidth="1"/>
    <col min="5897" max="5897" width="10.7109375" style="352" customWidth="1"/>
    <col min="5898" max="5898" width="8.5703125" style="352" customWidth="1"/>
    <col min="5899" max="5899" width="37.85546875" style="352" customWidth="1"/>
    <col min="5900" max="6144" width="9.140625" style="352"/>
    <col min="6145" max="6145" width="3.5703125" style="352" customWidth="1"/>
    <col min="6146" max="6146" width="9.7109375" style="352" customWidth="1"/>
    <col min="6147" max="6147" width="34.85546875" style="352" customWidth="1"/>
    <col min="6148" max="6148" width="2.7109375" style="352" customWidth="1"/>
    <col min="6149" max="6149" width="5.28515625" style="352" customWidth="1"/>
    <col min="6150" max="6150" width="9.42578125" style="352" customWidth="1"/>
    <col min="6151" max="6151" width="9.85546875" style="352" customWidth="1"/>
    <col min="6152" max="6152" width="9.7109375" style="352" customWidth="1"/>
    <col min="6153" max="6153" width="10.7109375" style="352" customWidth="1"/>
    <col min="6154" max="6154" width="8.5703125" style="352" customWidth="1"/>
    <col min="6155" max="6155" width="37.85546875" style="352" customWidth="1"/>
    <col min="6156" max="6400" width="9.140625" style="352"/>
    <col min="6401" max="6401" width="3.5703125" style="352" customWidth="1"/>
    <col min="6402" max="6402" width="9.7109375" style="352" customWidth="1"/>
    <col min="6403" max="6403" width="34.85546875" style="352" customWidth="1"/>
    <col min="6404" max="6404" width="2.7109375" style="352" customWidth="1"/>
    <col min="6405" max="6405" width="5.28515625" style="352" customWidth="1"/>
    <col min="6406" max="6406" width="9.42578125" style="352" customWidth="1"/>
    <col min="6407" max="6407" width="9.85546875" style="352" customWidth="1"/>
    <col min="6408" max="6408" width="9.7109375" style="352" customWidth="1"/>
    <col min="6409" max="6409" width="10.7109375" style="352" customWidth="1"/>
    <col min="6410" max="6410" width="8.5703125" style="352" customWidth="1"/>
    <col min="6411" max="6411" width="37.85546875" style="352" customWidth="1"/>
    <col min="6412" max="6656" width="9.140625" style="352"/>
    <col min="6657" max="6657" width="3.5703125" style="352" customWidth="1"/>
    <col min="6658" max="6658" width="9.7109375" style="352" customWidth="1"/>
    <col min="6659" max="6659" width="34.85546875" style="352" customWidth="1"/>
    <col min="6660" max="6660" width="2.7109375" style="352" customWidth="1"/>
    <col min="6661" max="6661" width="5.28515625" style="352" customWidth="1"/>
    <col min="6662" max="6662" width="9.42578125" style="352" customWidth="1"/>
    <col min="6663" max="6663" width="9.85546875" style="352" customWidth="1"/>
    <col min="6664" max="6664" width="9.7109375" style="352" customWidth="1"/>
    <col min="6665" max="6665" width="10.7109375" style="352" customWidth="1"/>
    <col min="6666" max="6666" width="8.5703125" style="352" customWidth="1"/>
    <col min="6667" max="6667" width="37.85546875" style="352" customWidth="1"/>
    <col min="6668" max="6912" width="9.140625" style="352"/>
    <col min="6913" max="6913" width="3.5703125" style="352" customWidth="1"/>
    <col min="6914" max="6914" width="9.7109375" style="352" customWidth="1"/>
    <col min="6915" max="6915" width="34.85546875" style="352" customWidth="1"/>
    <col min="6916" max="6916" width="2.7109375" style="352" customWidth="1"/>
    <col min="6917" max="6917" width="5.28515625" style="352" customWidth="1"/>
    <col min="6918" max="6918" width="9.42578125" style="352" customWidth="1"/>
    <col min="6919" max="6919" width="9.85546875" style="352" customWidth="1"/>
    <col min="6920" max="6920" width="9.7109375" style="352" customWidth="1"/>
    <col min="6921" max="6921" width="10.7109375" style="352" customWidth="1"/>
    <col min="6922" max="6922" width="8.5703125" style="352" customWidth="1"/>
    <col min="6923" max="6923" width="37.85546875" style="352" customWidth="1"/>
    <col min="6924" max="7168" width="9.140625" style="352"/>
    <col min="7169" max="7169" width="3.5703125" style="352" customWidth="1"/>
    <col min="7170" max="7170" width="9.7109375" style="352" customWidth="1"/>
    <col min="7171" max="7171" width="34.85546875" style="352" customWidth="1"/>
    <col min="7172" max="7172" width="2.7109375" style="352" customWidth="1"/>
    <col min="7173" max="7173" width="5.28515625" style="352" customWidth="1"/>
    <col min="7174" max="7174" width="9.42578125" style="352" customWidth="1"/>
    <col min="7175" max="7175" width="9.85546875" style="352" customWidth="1"/>
    <col min="7176" max="7176" width="9.7109375" style="352" customWidth="1"/>
    <col min="7177" max="7177" width="10.7109375" style="352" customWidth="1"/>
    <col min="7178" max="7178" width="8.5703125" style="352" customWidth="1"/>
    <col min="7179" max="7179" width="37.85546875" style="352" customWidth="1"/>
    <col min="7180" max="7424" width="9.140625" style="352"/>
    <col min="7425" max="7425" width="3.5703125" style="352" customWidth="1"/>
    <col min="7426" max="7426" width="9.7109375" style="352" customWidth="1"/>
    <col min="7427" max="7427" width="34.85546875" style="352" customWidth="1"/>
    <col min="7428" max="7428" width="2.7109375" style="352" customWidth="1"/>
    <col min="7429" max="7429" width="5.28515625" style="352" customWidth="1"/>
    <col min="7430" max="7430" width="9.42578125" style="352" customWidth="1"/>
    <col min="7431" max="7431" width="9.85546875" style="352" customWidth="1"/>
    <col min="7432" max="7432" width="9.7109375" style="352" customWidth="1"/>
    <col min="7433" max="7433" width="10.7109375" style="352" customWidth="1"/>
    <col min="7434" max="7434" width="8.5703125" style="352" customWidth="1"/>
    <col min="7435" max="7435" width="37.85546875" style="352" customWidth="1"/>
    <col min="7436" max="7680" width="9.140625" style="352"/>
    <col min="7681" max="7681" width="3.5703125" style="352" customWidth="1"/>
    <col min="7682" max="7682" width="9.7109375" style="352" customWidth="1"/>
    <col min="7683" max="7683" width="34.85546875" style="352" customWidth="1"/>
    <col min="7684" max="7684" width="2.7109375" style="352" customWidth="1"/>
    <col min="7685" max="7685" width="5.28515625" style="352" customWidth="1"/>
    <col min="7686" max="7686" width="9.42578125" style="352" customWidth="1"/>
    <col min="7687" max="7687" width="9.85546875" style="352" customWidth="1"/>
    <col min="7688" max="7688" width="9.7109375" style="352" customWidth="1"/>
    <col min="7689" max="7689" width="10.7109375" style="352" customWidth="1"/>
    <col min="7690" max="7690" width="8.5703125" style="352" customWidth="1"/>
    <col min="7691" max="7691" width="37.85546875" style="352" customWidth="1"/>
    <col min="7692" max="7936" width="9.140625" style="352"/>
    <col min="7937" max="7937" width="3.5703125" style="352" customWidth="1"/>
    <col min="7938" max="7938" width="9.7109375" style="352" customWidth="1"/>
    <col min="7939" max="7939" width="34.85546875" style="352" customWidth="1"/>
    <col min="7940" max="7940" width="2.7109375" style="352" customWidth="1"/>
    <col min="7941" max="7941" width="5.28515625" style="352" customWidth="1"/>
    <col min="7942" max="7942" width="9.42578125" style="352" customWidth="1"/>
    <col min="7943" max="7943" width="9.85546875" style="352" customWidth="1"/>
    <col min="7944" max="7944" width="9.7109375" style="352" customWidth="1"/>
    <col min="7945" max="7945" width="10.7109375" style="352" customWidth="1"/>
    <col min="7946" max="7946" width="8.5703125" style="352" customWidth="1"/>
    <col min="7947" max="7947" width="37.85546875" style="352" customWidth="1"/>
    <col min="7948" max="8192" width="9.140625" style="352"/>
    <col min="8193" max="8193" width="3.5703125" style="352" customWidth="1"/>
    <col min="8194" max="8194" width="9.7109375" style="352" customWidth="1"/>
    <col min="8195" max="8195" width="34.85546875" style="352" customWidth="1"/>
    <col min="8196" max="8196" width="2.7109375" style="352" customWidth="1"/>
    <col min="8197" max="8197" width="5.28515625" style="352" customWidth="1"/>
    <col min="8198" max="8198" width="9.42578125" style="352" customWidth="1"/>
    <col min="8199" max="8199" width="9.85546875" style="352" customWidth="1"/>
    <col min="8200" max="8200" width="9.7109375" style="352" customWidth="1"/>
    <col min="8201" max="8201" width="10.7109375" style="352" customWidth="1"/>
    <col min="8202" max="8202" width="8.5703125" style="352" customWidth="1"/>
    <col min="8203" max="8203" width="37.85546875" style="352" customWidth="1"/>
    <col min="8204" max="8448" width="9.140625" style="352"/>
    <col min="8449" max="8449" width="3.5703125" style="352" customWidth="1"/>
    <col min="8450" max="8450" width="9.7109375" style="352" customWidth="1"/>
    <col min="8451" max="8451" width="34.85546875" style="352" customWidth="1"/>
    <col min="8452" max="8452" width="2.7109375" style="352" customWidth="1"/>
    <col min="8453" max="8453" width="5.28515625" style="352" customWidth="1"/>
    <col min="8454" max="8454" width="9.42578125" style="352" customWidth="1"/>
    <col min="8455" max="8455" width="9.85546875" style="352" customWidth="1"/>
    <col min="8456" max="8456" width="9.7109375" style="352" customWidth="1"/>
    <col min="8457" max="8457" width="10.7109375" style="352" customWidth="1"/>
    <col min="8458" max="8458" width="8.5703125" style="352" customWidth="1"/>
    <col min="8459" max="8459" width="37.85546875" style="352" customWidth="1"/>
    <col min="8460" max="8704" width="9.140625" style="352"/>
    <col min="8705" max="8705" width="3.5703125" style="352" customWidth="1"/>
    <col min="8706" max="8706" width="9.7109375" style="352" customWidth="1"/>
    <col min="8707" max="8707" width="34.85546875" style="352" customWidth="1"/>
    <col min="8708" max="8708" width="2.7109375" style="352" customWidth="1"/>
    <col min="8709" max="8709" width="5.28515625" style="352" customWidth="1"/>
    <col min="8710" max="8710" width="9.42578125" style="352" customWidth="1"/>
    <col min="8711" max="8711" width="9.85546875" style="352" customWidth="1"/>
    <col min="8712" max="8712" width="9.7109375" style="352" customWidth="1"/>
    <col min="8713" max="8713" width="10.7109375" style="352" customWidth="1"/>
    <col min="8714" max="8714" width="8.5703125" style="352" customWidth="1"/>
    <col min="8715" max="8715" width="37.85546875" style="352" customWidth="1"/>
    <col min="8716" max="8960" width="9.140625" style="352"/>
    <col min="8961" max="8961" width="3.5703125" style="352" customWidth="1"/>
    <col min="8962" max="8962" width="9.7109375" style="352" customWidth="1"/>
    <col min="8963" max="8963" width="34.85546875" style="352" customWidth="1"/>
    <col min="8964" max="8964" width="2.7109375" style="352" customWidth="1"/>
    <col min="8965" max="8965" width="5.28515625" style="352" customWidth="1"/>
    <col min="8966" max="8966" width="9.42578125" style="352" customWidth="1"/>
    <col min="8967" max="8967" width="9.85546875" style="352" customWidth="1"/>
    <col min="8968" max="8968" width="9.7109375" style="352" customWidth="1"/>
    <col min="8969" max="8969" width="10.7109375" style="352" customWidth="1"/>
    <col min="8970" max="8970" width="8.5703125" style="352" customWidth="1"/>
    <col min="8971" max="8971" width="37.85546875" style="352" customWidth="1"/>
    <col min="8972" max="9216" width="9.140625" style="352"/>
    <col min="9217" max="9217" width="3.5703125" style="352" customWidth="1"/>
    <col min="9218" max="9218" width="9.7109375" style="352" customWidth="1"/>
    <col min="9219" max="9219" width="34.85546875" style="352" customWidth="1"/>
    <col min="9220" max="9220" width="2.7109375" style="352" customWidth="1"/>
    <col min="9221" max="9221" width="5.28515625" style="352" customWidth="1"/>
    <col min="9222" max="9222" width="9.42578125" style="352" customWidth="1"/>
    <col min="9223" max="9223" width="9.85546875" style="352" customWidth="1"/>
    <col min="9224" max="9224" width="9.7109375" style="352" customWidth="1"/>
    <col min="9225" max="9225" width="10.7109375" style="352" customWidth="1"/>
    <col min="9226" max="9226" width="8.5703125" style="352" customWidth="1"/>
    <col min="9227" max="9227" width="37.85546875" style="352" customWidth="1"/>
    <col min="9228" max="9472" width="9.140625" style="352"/>
    <col min="9473" max="9473" width="3.5703125" style="352" customWidth="1"/>
    <col min="9474" max="9474" width="9.7109375" style="352" customWidth="1"/>
    <col min="9475" max="9475" width="34.85546875" style="352" customWidth="1"/>
    <col min="9476" max="9476" width="2.7109375" style="352" customWidth="1"/>
    <col min="9477" max="9477" width="5.28515625" style="352" customWidth="1"/>
    <col min="9478" max="9478" width="9.42578125" style="352" customWidth="1"/>
    <col min="9479" max="9479" width="9.85546875" style="352" customWidth="1"/>
    <col min="9480" max="9480" width="9.7109375" style="352" customWidth="1"/>
    <col min="9481" max="9481" width="10.7109375" style="352" customWidth="1"/>
    <col min="9482" max="9482" width="8.5703125" style="352" customWidth="1"/>
    <col min="9483" max="9483" width="37.85546875" style="352" customWidth="1"/>
    <col min="9484" max="9728" width="9.140625" style="352"/>
    <col min="9729" max="9729" width="3.5703125" style="352" customWidth="1"/>
    <col min="9730" max="9730" width="9.7109375" style="352" customWidth="1"/>
    <col min="9731" max="9731" width="34.85546875" style="352" customWidth="1"/>
    <col min="9732" max="9732" width="2.7109375" style="352" customWidth="1"/>
    <col min="9733" max="9733" width="5.28515625" style="352" customWidth="1"/>
    <col min="9734" max="9734" width="9.42578125" style="352" customWidth="1"/>
    <col min="9735" max="9735" width="9.85546875" style="352" customWidth="1"/>
    <col min="9736" max="9736" width="9.7109375" style="352" customWidth="1"/>
    <col min="9737" max="9737" width="10.7109375" style="352" customWidth="1"/>
    <col min="9738" max="9738" width="8.5703125" style="352" customWidth="1"/>
    <col min="9739" max="9739" width="37.85546875" style="352" customWidth="1"/>
    <col min="9740" max="9984" width="9.140625" style="352"/>
    <col min="9985" max="9985" width="3.5703125" style="352" customWidth="1"/>
    <col min="9986" max="9986" width="9.7109375" style="352" customWidth="1"/>
    <col min="9987" max="9987" width="34.85546875" style="352" customWidth="1"/>
    <col min="9988" max="9988" width="2.7109375" style="352" customWidth="1"/>
    <col min="9989" max="9989" width="5.28515625" style="352" customWidth="1"/>
    <col min="9990" max="9990" width="9.42578125" style="352" customWidth="1"/>
    <col min="9991" max="9991" width="9.85546875" style="352" customWidth="1"/>
    <col min="9992" max="9992" width="9.7109375" style="352" customWidth="1"/>
    <col min="9993" max="9993" width="10.7109375" style="352" customWidth="1"/>
    <col min="9994" max="9994" width="8.5703125" style="352" customWidth="1"/>
    <col min="9995" max="9995" width="37.85546875" style="352" customWidth="1"/>
    <col min="9996" max="10240" width="9.140625" style="352"/>
    <col min="10241" max="10241" width="3.5703125" style="352" customWidth="1"/>
    <col min="10242" max="10242" width="9.7109375" style="352" customWidth="1"/>
    <col min="10243" max="10243" width="34.85546875" style="352" customWidth="1"/>
    <col min="10244" max="10244" width="2.7109375" style="352" customWidth="1"/>
    <col min="10245" max="10245" width="5.28515625" style="352" customWidth="1"/>
    <col min="10246" max="10246" width="9.42578125" style="352" customWidth="1"/>
    <col min="10247" max="10247" width="9.85546875" style="352" customWidth="1"/>
    <col min="10248" max="10248" width="9.7109375" style="352" customWidth="1"/>
    <col min="10249" max="10249" width="10.7109375" style="352" customWidth="1"/>
    <col min="10250" max="10250" width="8.5703125" style="352" customWidth="1"/>
    <col min="10251" max="10251" width="37.85546875" style="352" customWidth="1"/>
    <col min="10252" max="10496" width="9.140625" style="352"/>
    <col min="10497" max="10497" width="3.5703125" style="352" customWidth="1"/>
    <col min="10498" max="10498" width="9.7109375" style="352" customWidth="1"/>
    <col min="10499" max="10499" width="34.85546875" style="352" customWidth="1"/>
    <col min="10500" max="10500" width="2.7109375" style="352" customWidth="1"/>
    <col min="10501" max="10501" width="5.28515625" style="352" customWidth="1"/>
    <col min="10502" max="10502" width="9.42578125" style="352" customWidth="1"/>
    <col min="10503" max="10503" width="9.85546875" style="352" customWidth="1"/>
    <col min="10504" max="10504" width="9.7109375" style="352" customWidth="1"/>
    <col min="10505" max="10505" width="10.7109375" style="352" customWidth="1"/>
    <col min="10506" max="10506" width="8.5703125" style="352" customWidth="1"/>
    <col min="10507" max="10507" width="37.85546875" style="352" customWidth="1"/>
    <col min="10508" max="10752" width="9.140625" style="352"/>
    <col min="10753" max="10753" width="3.5703125" style="352" customWidth="1"/>
    <col min="10754" max="10754" width="9.7109375" style="352" customWidth="1"/>
    <col min="10755" max="10755" width="34.85546875" style="352" customWidth="1"/>
    <col min="10756" max="10756" width="2.7109375" style="352" customWidth="1"/>
    <col min="10757" max="10757" width="5.28515625" style="352" customWidth="1"/>
    <col min="10758" max="10758" width="9.42578125" style="352" customWidth="1"/>
    <col min="10759" max="10759" width="9.85546875" style="352" customWidth="1"/>
    <col min="10760" max="10760" width="9.7109375" style="352" customWidth="1"/>
    <col min="10761" max="10761" width="10.7109375" style="352" customWidth="1"/>
    <col min="10762" max="10762" width="8.5703125" style="352" customWidth="1"/>
    <col min="10763" max="10763" width="37.85546875" style="352" customWidth="1"/>
    <col min="10764" max="11008" width="9.140625" style="352"/>
    <col min="11009" max="11009" width="3.5703125" style="352" customWidth="1"/>
    <col min="11010" max="11010" width="9.7109375" style="352" customWidth="1"/>
    <col min="11011" max="11011" width="34.85546875" style="352" customWidth="1"/>
    <col min="11012" max="11012" width="2.7109375" style="352" customWidth="1"/>
    <col min="11013" max="11013" width="5.28515625" style="352" customWidth="1"/>
    <col min="11014" max="11014" width="9.42578125" style="352" customWidth="1"/>
    <col min="11015" max="11015" width="9.85546875" style="352" customWidth="1"/>
    <col min="11016" max="11016" width="9.7109375" style="352" customWidth="1"/>
    <col min="11017" max="11017" width="10.7109375" style="352" customWidth="1"/>
    <col min="11018" max="11018" width="8.5703125" style="352" customWidth="1"/>
    <col min="11019" max="11019" width="37.85546875" style="352" customWidth="1"/>
    <col min="11020" max="11264" width="9.140625" style="352"/>
    <col min="11265" max="11265" width="3.5703125" style="352" customWidth="1"/>
    <col min="11266" max="11266" width="9.7109375" style="352" customWidth="1"/>
    <col min="11267" max="11267" width="34.85546875" style="352" customWidth="1"/>
    <col min="11268" max="11268" width="2.7109375" style="352" customWidth="1"/>
    <col min="11269" max="11269" width="5.28515625" style="352" customWidth="1"/>
    <col min="11270" max="11270" width="9.42578125" style="352" customWidth="1"/>
    <col min="11271" max="11271" width="9.85546875" style="352" customWidth="1"/>
    <col min="11272" max="11272" width="9.7109375" style="352" customWidth="1"/>
    <col min="11273" max="11273" width="10.7109375" style="352" customWidth="1"/>
    <col min="11274" max="11274" width="8.5703125" style="352" customWidth="1"/>
    <col min="11275" max="11275" width="37.85546875" style="352" customWidth="1"/>
    <col min="11276" max="11520" width="9.140625" style="352"/>
    <col min="11521" max="11521" width="3.5703125" style="352" customWidth="1"/>
    <col min="11522" max="11522" width="9.7109375" style="352" customWidth="1"/>
    <col min="11523" max="11523" width="34.85546875" style="352" customWidth="1"/>
    <col min="11524" max="11524" width="2.7109375" style="352" customWidth="1"/>
    <col min="11525" max="11525" width="5.28515625" style="352" customWidth="1"/>
    <col min="11526" max="11526" width="9.42578125" style="352" customWidth="1"/>
    <col min="11527" max="11527" width="9.85546875" style="352" customWidth="1"/>
    <col min="11528" max="11528" width="9.7109375" style="352" customWidth="1"/>
    <col min="11529" max="11529" width="10.7109375" style="352" customWidth="1"/>
    <col min="11530" max="11530" width="8.5703125" style="352" customWidth="1"/>
    <col min="11531" max="11531" width="37.85546875" style="352" customWidth="1"/>
    <col min="11532" max="11776" width="9.140625" style="352"/>
    <col min="11777" max="11777" width="3.5703125" style="352" customWidth="1"/>
    <col min="11778" max="11778" width="9.7109375" style="352" customWidth="1"/>
    <col min="11779" max="11779" width="34.85546875" style="352" customWidth="1"/>
    <col min="11780" max="11780" width="2.7109375" style="352" customWidth="1"/>
    <col min="11781" max="11781" width="5.28515625" style="352" customWidth="1"/>
    <col min="11782" max="11782" width="9.42578125" style="352" customWidth="1"/>
    <col min="11783" max="11783" width="9.85546875" style="352" customWidth="1"/>
    <col min="11784" max="11784" width="9.7109375" style="352" customWidth="1"/>
    <col min="11785" max="11785" width="10.7109375" style="352" customWidth="1"/>
    <col min="11786" max="11786" width="8.5703125" style="352" customWidth="1"/>
    <col min="11787" max="11787" width="37.85546875" style="352" customWidth="1"/>
    <col min="11788" max="12032" width="9.140625" style="352"/>
    <col min="12033" max="12033" width="3.5703125" style="352" customWidth="1"/>
    <col min="12034" max="12034" width="9.7109375" style="352" customWidth="1"/>
    <col min="12035" max="12035" width="34.85546875" style="352" customWidth="1"/>
    <col min="12036" max="12036" width="2.7109375" style="352" customWidth="1"/>
    <col min="12037" max="12037" width="5.28515625" style="352" customWidth="1"/>
    <col min="12038" max="12038" width="9.42578125" style="352" customWidth="1"/>
    <col min="12039" max="12039" width="9.85546875" style="352" customWidth="1"/>
    <col min="12040" max="12040" width="9.7109375" style="352" customWidth="1"/>
    <col min="12041" max="12041" width="10.7109375" style="352" customWidth="1"/>
    <col min="12042" max="12042" width="8.5703125" style="352" customWidth="1"/>
    <col min="12043" max="12043" width="37.85546875" style="352" customWidth="1"/>
    <col min="12044" max="12288" width="9.140625" style="352"/>
    <col min="12289" max="12289" width="3.5703125" style="352" customWidth="1"/>
    <col min="12290" max="12290" width="9.7109375" style="352" customWidth="1"/>
    <col min="12291" max="12291" width="34.85546875" style="352" customWidth="1"/>
    <col min="12292" max="12292" width="2.7109375" style="352" customWidth="1"/>
    <col min="12293" max="12293" width="5.28515625" style="352" customWidth="1"/>
    <col min="12294" max="12294" width="9.42578125" style="352" customWidth="1"/>
    <col min="12295" max="12295" width="9.85546875" style="352" customWidth="1"/>
    <col min="12296" max="12296" width="9.7109375" style="352" customWidth="1"/>
    <col min="12297" max="12297" width="10.7109375" style="352" customWidth="1"/>
    <col min="12298" max="12298" width="8.5703125" style="352" customWidth="1"/>
    <col min="12299" max="12299" width="37.85546875" style="352" customWidth="1"/>
    <col min="12300" max="12544" width="9.140625" style="352"/>
    <col min="12545" max="12545" width="3.5703125" style="352" customWidth="1"/>
    <col min="12546" max="12546" width="9.7109375" style="352" customWidth="1"/>
    <col min="12547" max="12547" width="34.85546875" style="352" customWidth="1"/>
    <col min="12548" max="12548" width="2.7109375" style="352" customWidth="1"/>
    <col min="12549" max="12549" width="5.28515625" style="352" customWidth="1"/>
    <col min="12550" max="12550" width="9.42578125" style="352" customWidth="1"/>
    <col min="12551" max="12551" width="9.85546875" style="352" customWidth="1"/>
    <col min="12552" max="12552" width="9.7109375" style="352" customWidth="1"/>
    <col min="12553" max="12553" width="10.7109375" style="352" customWidth="1"/>
    <col min="12554" max="12554" width="8.5703125" style="352" customWidth="1"/>
    <col min="12555" max="12555" width="37.85546875" style="352" customWidth="1"/>
    <col min="12556" max="12800" width="9.140625" style="352"/>
    <col min="12801" max="12801" width="3.5703125" style="352" customWidth="1"/>
    <col min="12802" max="12802" width="9.7109375" style="352" customWidth="1"/>
    <col min="12803" max="12803" width="34.85546875" style="352" customWidth="1"/>
    <col min="12804" max="12804" width="2.7109375" style="352" customWidth="1"/>
    <col min="12805" max="12805" width="5.28515625" style="352" customWidth="1"/>
    <col min="12806" max="12806" width="9.42578125" style="352" customWidth="1"/>
    <col min="12807" max="12807" width="9.85546875" style="352" customWidth="1"/>
    <col min="12808" max="12808" width="9.7109375" style="352" customWidth="1"/>
    <col min="12809" max="12809" width="10.7109375" style="352" customWidth="1"/>
    <col min="12810" max="12810" width="8.5703125" style="352" customWidth="1"/>
    <col min="12811" max="12811" width="37.85546875" style="352" customWidth="1"/>
    <col min="12812" max="13056" width="9.140625" style="352"/>
    <col min="13057" max="13057" width="3.5703125" style="352" customWidth="1"/>
    <col min="13058" max="13058" width="9.7109375" style="352" customWidth="1"/>
    <col min="13059" max="13059" width="34.85546875" style="352" customWidth="1"/>
    <col min="13060" max="13060" width="2.7109375" style="352" customWidth="1"/>
    <col min="13061" max="13061" width="5.28515625" style="352" customWidth="1"/>
    <col min="13062" max="13062" width="9.42578125" style="352" customWidth="1"/>
    <col min="13063" max="13063" width="9.85546875" style="352" customWidth="1"/>
    <col min="13064" max="13064" width="9.7109375" style="352" customWidth="1"/>
    <col min="13065" max="13065" width="10.7109375" style="352" customWidth="1"/>
    <col min="13066" max="13066" width="8.5703125" style="352" customWidth="1"/>
    <col min="13067" max="13067" width="37.85546875" style="352" customWidth="1"/>
    <col min="13068" max="13312" width="9.140625" style="352"/>
    <col min="13313" max="13313" width="3.5703125" style="352" customWidth="1"/>
    <col min="13314" max="13314" width="9.7109375" style="352" customWidth="1"/>
    <col min="13315" max="13315" width="34.85546875" style="352" customWidth="1"/>
    <col min="13316" max="13316" width="2.7109375" style="352" customWidth="1"/>
    <col min="13317" max="13317" width="5.28515625" style="352" customWidth="1"/>
    <col min="13318" max="13318" width="9.42578125" style="352" customWidth="1"/>
    <col min="13319" max="13319" width="9.85546875" style="352" customWidth="1"/>
    <col min="13320" max="13320" width="9.7109375" style="352" customWidth="1"/>
    <col min="13321" max="13321" width="10.7109375" style="352" customWidth="1"/>
    <col min="13322" max="13322" width="8.5703125" style="352" customWidth="1"/>
    <col min="13323" max="13323" width="37.85546875" style="352" customWidth="1"/>
    <col min="13324" max="13568" width="9.140625" style="352"/>
    <col min="13569" max="13569" width="3.5703125" style="352" customWidth="1"/>
    <col min="13570" max="13570" width="9.7109375" style="352" customWidth="1"/>
    <col min="13571" max="13571" width="34.85546875" style="352" customWidth="1"/>
    <col min="13572" max="13572" width="2.7109375" style="352" customWidth="1"/>
    <col min="13573" max="13573" width="5.28515625" style="352" customWidth="1"/>
    <col min="13574" max="13574" width="9.42578125" style="352" customWidth="1"/>
    <col min="13575" max="13575" width="9.85546875" style="352" customWidth="1"/>
    <col min="13576" max="13576" width="9.7109375" style="352" customWidth="1"/>
    <col min="13577" max="13577" width="10.7109375" style="352" customWidth="1"/>
    <col min="13578" max="13578" width="8.5703125" style="352" customWidth="1"/>
    <col min="13579" max="13579" width="37.85546875" style="352" customWidth="1"/>
    <col min="13580" max="13824" width="9.140625" style="352"/>
    <col min="13825" max="13825" width="3.5703125" style="352" customWidth="1"/>
    <col min="13826" max="13826" width="9.7109375" style="352" customWidth="1"/>
    <col min="13827" max="13827" width="34.85546875" style="352" customWidth="1"/>
    <col min="13828" max="13828" width="2.7109375" style="352" customWidth="1"/>
    <col min="13829" max="13829" width="5.28515625" style="352" customWidth="1"/>
    <col min="13830" max="13830" width="9.42578125" style="352" customWidth="1"/>
    <col min="13831" max="13831" width="9.85546875" style="352" customWidth="1"/>
    <col min="13832" max="13832" width="9.7109375" style="352" customWidth="1"/>
    <col min="13833" max="13833" width="10.7109375" style="352" customWidth="1"/>
    <col min="13834" max="13834" width="8.5703125" style="352" customWidth="1"/>
    <col min="13835" max="13835" width="37.85546875" style="352" customWidth="1"/>
    <col min="13836" max="14080" width="9.140625" style="352"/>
    <col min="14081" max="14081" width="3.5703125" style="352" customWidth="1"/>
    <col min="14082" max="14082" width="9.7109375" style="352" customWidth="1"/>
    <col min="14083" max="14083" width="34.85546875" style="352" customWidth="1"/>
    <col min="14084" max="14084" width="2.7109375" style="352" customWidth="1"/>
    <col min="14085" max="14085" width="5.28515625" style="352" customWidth="1"/>
    <col min="14086" max="14086" width="9.42578125" style="352" customWidth="1"/>
    <col min="14087" max="14087" width="9.85546875" style="352" customWidth="1"/>
    <col min="14088" max="14088" width="9.7109375" style="352" customWidth="1"/>
    <col min="14089" max="14089" width="10.7109375" style="352" customWidth="1"/>
    <col min="14090" max="14090" width="8.5703125" style="352" customWidth="1"/>
    <col min="14091" max="14091" width="37.85546875" style="352" customWidth="1"/>
    <col min="14092" max="14336" width="9.140625" style="352"/>
    <col min="14337" max="14337" width="3.5703125" style="352" customWidth="1"/>
    <col min="14338" max="14338" width="9.7109375" style="352" customWidth="1"/>
    <col min="14339" max="14339" width="34.85546875" style="352" customWidth="1"/>
    <col min="14340" max="14340" width="2.7109375" style="352" customWidth="1"/>
    <col min="14341" max="14341" width="5.28515625" style="352" customWidth="1"/>
    <col min="14342" max="14342" width="9.42578125" style="352" customWidth="1"/>
    <col min="14343" max="14343" width="9.85546875" style="352" customWidth="1"/>
    <col min="14344" max="14344" width="9.7109375" style="352" customWidth="1"/>
    <col min="14345" max="14345" width="10.7109375" style="352" customWidth="1"/>
    <col min="14346" max="14346" width="8.5703125" style="352" customWidth="1"/>
    <col min="14347" max="14347" width="37.85546875" style="352" customWidth="1"/>
    <col min="14348" max="14592" width="9.140625" style="352"/>
    <col min="14593" max="14593" width="3.5703125" style="352" customWidth="1"/>
    <col min="14594" max="14594" width="9.7109375" style="352" customWidth="1"/>
    <col min="14595" max="14595" width="34.85546875" style="352" customWidth="1"/>
    <col min="14596" max="14596" width="2.7109375" style="352" customWidth="1"/>
    <col min="14597" max="14597" width="5.28515625" style="352" customWidth="1"/>
    <col min="14598" max="14598" width="9.42578125" style="352" customWidth="1"/>
    <col min="14599" max="14599" width="9.85546875" style="352" customWidth="1"/>
    <col min="14600" max="14600" width="9.7109375" style="352" customWidth="1"/>
    <col min="14601" max="14601" width="10.7109375" style="352" customWidth="1"/>
    <col min="14602" max="14602" width="8.5703125" style="352" customWidth="1"/>
    <col min="14603" max="14603" width="37.85546875" style="352" customWidth="1"/>
    <col min="14604" max="14848" width="9.140625" style="352"/>
    <col min="14849" max="14849" width="3.5703125" style="352" customWidth="1"/>
    <col min="14850" max="14850" width="9.7109375" style="352" customWidth="1"/>
    <col min="14851" max="14851" width="34.85546875" style="352" customWidth="1"/>
    <col min="14852" max="14852" width="2.7109375" style="352" customWidth="1"/>
    <col min="14853" max="14853" width="5.28515625" style="352" customWidth="1"/>
    <col min="14854" max="14854" width="9.42578125" style="352" customWidth="1"/>
    <col min="14855" max="14855" width="9.85546875" style="352" customWidth="1"/>
    <col min="14856" max="14856" width="9.7109375" style="352" customWidth="1"/>
    <col min="14857" max="14857" width="10.7109375" style="352" customWidth="1"/>
    <col min="14858" max="14858" width="8.5703125" style="352" customWidth="1"/>
    <col min="14859" max="14859" width="37.85546875" style="352" customWidth="1"/>
    <col min="14860" max="15104" width="9.140625" style="352"/>
    <col min="15105" max="15105" width="3.5703125" style="352" customWidth="1"/>
    <col min="15106" max="15106" width="9.7109375" style="352" customWidth="1"/>
    <col min="15107" max="15107" width="34.85546875" style="352" customWidth="1"/>
    <col min="15108" max="15108" width="2.7109375" style="352" customWidth="1"/>
    <col min="15109" max="15109" width="5.28515625" style="352" customWidth="1"/>
    <col min="15110" max="15110" width="9.42578125" style="352" customWidth="1"/>
    <col min="15111" max="15111" width="9.85546875" style="352" customWidth="1"/>
    <col min="15112" max="15112" width="9.7109375" style="352" customWidth="1"/>
    <col min="15113" max="15113" width="10.7109375" style="352" customWidth="1"/>
    <col min="15114" max="15114" width="8.5703125" style="352" customWidth="1"/>
    <col min="15115" max="15115" width="37.85546875" style="352" customWidth="1"/>
    <col min="15116" max="15360" width="9.140625" style="352"/>
    <col min="15361" max="15361" width="3.5703125" style="352" customWidth="1"/>
    <col min="15362" max="15362" width="9.7109375" style="352" customWidth="1"/>
    <col min="15363" max="15363" width="34.85546875" style="352" customWidth="1"/>
    <col min="15364" max="15364" width="2.7109375" style="352" customWidth="1"/>
    <col min="15365" max="15365" width="5.28515625" style="352" customWidth="1"/>
    <col min="15366" max="15366" width="9.42578125" style="352" customWidth="1"/>
    <col min="15367" max="15367" width="9.85546875" style="352" customWidth="1"/>
    <col min="15368" max="15368" width="9.7109375" style="352" customWidth="1"/>
    <col min="15369" max="15369" width="10.7109375" style="352" customWidth="1"/>
    <col min="15370" max="15370" width="8.5703125" style="352" customWidth="1"/>
    <col min="15371" max="15371" width="37.85546875" style="352" customWidth="1"/>
    <col min="15372" max="15616" width="9.140625" style="352"/>
    <col min="15617" max="15617" width="3.5703125" style="352" customWidth="1"/>
    <col min="15618" max="15618" width="9.7109375" style="352" customWidth="1"/>
    <col min="15619" max="15619" width="34.85546875" style="352" customWidth="1"/>
    <col min="15620" max="15620" width="2.7109375" style="352" customWidth="1"/>
    <col min="15621" max="15621" width="5.28515625" style="352" customWidth="1"/>
    <col min="15622" max="15622" width="9.42578125" style="352" customWidth="1"/>
    <col min="15623" max="15623" width="9.85546875" style="352" customWidth="1"/>
    <col min="15624" max="15624" width="9.7109375" style="352" customWidth="1"/>
    <col min="15625" max="15625" width="10.7109375" style="352" customWidth="1"/>
    <col min="15626" max="15626" width="8.5703125" style="352" customWidth="1"/>
    <col min="15627" max="15627" width="37.85546875" style="352" customWidth="1"/>
    <col min="15628" max="15872" width="9.140625" style="352"/>
    <col min="15873" max="15873" width="3.5703125" style="352" customWidth="1"/>
    <col min="15874" max="15874" width="9.7109375" style="352" customWidth="1"/>
    <col min="15875" max="15875" width="34.85546875" style="352" customWidth="1"/>
    <col min="15876" max="15876" width="2.7109375" style="352" customWidth="1"/>
    <col min="15877" max="15877" width="5.28515625" style="352" customWidth="1"/>
    <col min="15878" max="15878" width="9.42578125" style="352" customWidth="1"/>
    <col min="15879" max="15879" width="9.85546875" style="352" customWidth="1"/>
    <col min="15880" max="15880" width="9.7109375" style="352" customWidth="1"/>
    <col min="15881" max="15881" width="10.7109375" style="352" customWidth="1"/>
    <col min="15882" max="15882" width="8.5703125" style="352" customWidth="1"/>
    <col min="15883" max="15883" width="37.85546875" style="352" customWidth="1"/>
    <col min="15884" max="16128" width="9.140625" style="352"/>
    <col min="16129" max="16129" width="3.5703125" style="352" customWidth="1"/>
    <col min="16130" max="16130" width="9.7109375" style="352" customWidth="1"/>
    <col min="16131" max="16131" width="34.85546875" style="352" customWidth="1"/>
    <col min="16132" max="16132" width="2.7109375" style="352" customWidth="1"/>
    <col min="16133" max="16133" width="5.28515625" style="352" customWidth="1"/>
    <col min="16134" max="16134" width="9.42578125" style="352" customWidth="1"/>
    <col min="16135" max="16135" width="9.85546875" style="352" customWidth="1"/>
    <col min="16136" max="16136" width="9.7109375" style="352" customWidth="1"/>
    <col min="16137" max="16137" width="10.7109375" style="352" customWidth="1"/>
    <col min="16138" max="16138" width="8.5703125" style="352" customWidth="1"/>
    <col min="16139" max="16139" width="37.85546875" style="352" customWidth="1"/>
    <col min="16140" max="16384" width="9.140625" style="352"/>
  </cols>
  <sheetData>
    <row r="1" spans="1:10">
      <c r="B1" s="353"/>
    </row>
    <row r="2" spans="1:10" ht="28.9" customHeight="1">
      <c r="A2" s="586" t="s">
        <v>1179</v>
      </c>
      <c r="B2" s="587"/>
      <c r="C2" s="587"/>
      <c r="D2" s="587"/>
      <c r="E2" s="587"/>
      <c r="F2" s="587"/>
      <c r="G2" s="587"/>
      <c r="H2" s="587"/>
      <c r="I2" s="587"/>
      <c r="J2" s="354"/>
    </row>
    <row r="3" spans="1:10" s="355" customFormat="1" ht="26.45" customHeight="1">
      <c r="A3" s="588" t="s">
        <v>1180</v>
      </c>
      <c r="B3" s="588"/>
      <c r="C3" s="588"/>
      <c r="D3" s="588"/>
      <c r="E3" s="588"/>
      <c r="F3" s="589" t="s">
        <v>935</v>
      </c>
      <c r="G3" s="590"/>
      <c r="H3" s="589" t="s">
        <v>936</v>
      </c>
      <c r="I3" s="590"/>
    </row>
    <row r="4" spans="1:10" s="361" customFormat="1" ht="23.25" customHeight="1" thickBot="1">
      <c r="A4" s="356" t="s">
        <v>937</v>
      </c>
      <c r="B4" s="357" t="s">
        <v>938</v>
      </c>
      <c r="C4" s="356" t="s">
        <v>5</v>
      </c>
      <c r="D4" s="358" t="s">
        <v>124</v>
      </c>
      <c r="E4" s="359" t="s">
        <v>939</v>
      </c>
      <c r="F4" s="360" t="s">
        <v>940</v>
      </c>
      <c r="G4" s="360" t="s">
        <v>941</v>
      </c>
      <c r="H4" s="360" t="s">
        <v>942</v>
      </c>
      <c r="I4" s="360" t="s">
        <v>941</v>
      </c>
    </row>
    <row r="5" spans="1:10" s="361" customFormat="1" ht="19.899999999999999" customHeight="1" thickTop="1">
      <c r="A5" s="362"/>
      <c r="B5" s="363"/>
      <c r="C5" s="362"/>
      <c r="D5" s="364"/>
      <c r="E5" s="365"/>
      <c r="F5" s="366"/>
      <c r="G5" s="366"/>
      <c r="H5" s="366"/>
      <c r="I5" s="366"/>
    </row>
    <row r="6" spans="1:10" s="361" customFormat="1" ht="23.25" customHeight="1">
      <c r="A6" s="367"/>
      <c r="B6" s="368" t="s">
        <v>943</v>
      </c>
      <c r="C6" s="369" t="s">
        <v>1181</v>
      </c>
      <c r="D6" s="370"/>
      <c r="E6" s="365"/>
      <c r="F6" s="371"/>
      <c r="G6" s="371"/>
      <c r="H6" s="371" t="s">
        <v>946</v>
      </c>
      <c r="I6" s="371"/>
    </row>
    <row r="7" spans="1:10" s="361" customFormat="1" ht="23.25" customHeight="1">
      <c r="A7" s="367"/>
      <c r="B7" s="368"/>
      <c r="C7" s="369"/>
      <c r="D7" s="370"/>
      <c r="E7" s="365"/>
      <c r="F7" s="371"/>
      <c r="G7" s="371"/>
      <c r="H7" s="371"/>
      <c r="I7" s="371"/>
    </row>
    <row r="8" spans="1:10" s="377" customFormat="1" ht="27.75" customHeight="1">
      <c r="A8" s="372">
        <v>1</v>
      </c>
      <c r="B8" s="373"/>
      <c r="C8" s="374" t="s">
        <v>1182</v>
      </c>
      <c r="D8" s="375"/>
      <c r="E8" s="376"/>
      <c r="F8" s="278"/>
      <c r="G8" s="278"/>
      <c r="H8" s="278"/>
      <c r="I8" s="278">
        <f>I76</f>
        <v>0</v>
      </c>
    </row>
    <row r="9" spans="1:10" s="377" customFormat="1" ht="27.75" customHeight="1">
      <c r="A9" s="372">
        <f>A8+1</f>
        <v>2</v>
      </c>
      <c r="B9" s="373"/>
      <c r="C9" s="374" t="s">
        <v>1183</v>
      </c>
      <c r="D9" s="375"/>
      <c r="E9" s="376"/>
      <c r="F9" s="278"/>
      <c r="G9" s="278"/>
      <c r="H9" s="278"/>
      <c r="I9" s="278">
        <f>I109</f>
        <v>0</v>
      </c>
    </row>
    <row r="10" spans="1:10" s="379" customFormat="1" ht="27" customHeight="1">
      <c r="A10" s="372">
        <f>A9+1</f>
        <v>3</v>
      </c>
      <c r="B10" s="375"/>
      <c r="C10" s="378" t="s">
        <v>1184</v>
      </c>
      <c r="D10" s="375"/>
      <c r="E10" s="376"/>
      <c r="F10" s="278"/>
      <c r="G10" s="278"/>
      <c r="H10" s="278"/>
      <c r="I10" s="278">
        <f>I153</f>
        <v>0</v>
      </c>
    </row>
    <row r="11" spans="1:10" s="387" customFormat="1" ht="21.95" customHeight="1">
      <c r="A11" s="372">
        <f>A10+1</f>
        <v>4</v>
      </c>
      <c r="B11" s="380"/>
      <c r="C11" s="381" t="s">
        <v>952</v>
      </c>
      <c r="D11" s="382"/>
      <c r="E11" s="383"/>
      <c r="F11" s="384"/>
      <c r="G11" s="385"/>
      <c r="H11" s="384"/>
      <c r="I11" s="386">
        <f>SUM(I8:I10)</f>
        <v>0</v>
      </c>
    </row>
    <row r="12" spans="1:10" s="393" customFormat="1" ht="21.95" customHeight="1">
      <c r="A12" s="367"/>
      <c r="B12" s="388"/>
      <c r="C12" s="389"/>
      <c r="D12" s="389"/>
      <c r="E12" s="390"/>
      <c r="F12" s="391"/>
      <c r="G12" s="391"/>
      <c r="H12" s="391"/>
      <c r="I12" s="392"/>
    </row>
    <row r="13" spans="1:10" s="393" customFormat="1" ht="21.95" customHeight="1">
      <c r="A13" s="367"/>
      <c r="B13" s="388"/>
      <c r="C13" s="389"/>
      <c r="D13" s="389"/>
      <c r="E13" s="390"/>
      <c r="F13" s="391"/>
      <c r="G13" s="391"/>
      <c r="H13" s="391"/>
      <c r="I13" s="392"/>
    </row>
    <row r="14" spans="1:10" s="393" customFormat="1" ht="21.95" customHeight="1">
      <c r="A14" s="367"/>
      <c r="B14" s="388"/>
      <c r="C14" s="389"/>
      <c r="D14" s="389"/>
      <c r="E14" s="390"/>
      <c r="F14" s="391"/>
      <c r="G14" s="391"/>
      <c r="H14" s="391"/>
      <c r="I14" s="392"/>
    </row>
    <row r="15" spans="1:10" s="393" customFormat="1" ht="21.95" customHeight="1">
      <c r="A15" s="367"/>
      <c r="B15" s="388"/>
      <c r="C15" s="389"/>
      <c r="D15" s="389"/>
      <c r="E15" s="390"/>
      <c r="F15" s="391"/>
      <c r="G15" s="391"/>
      <c r="H15" s="391"/>
      <c r="I15" s="392"/>
    </row>
    <row r="16" spans="1:10" s="393" customFormat="1" ht="21.95" customHeight="1">
      <c r="A16" s="367"/>
      <c r="B16" s="388"/>
      <c r="C16" s="389"/>
      <c r="D16" s="389"/>
      <c r="E16" s="390"/>
      <c r="F16" s="391"/>
      <c r="G16" s="391"/>
      <c r="H16" s="391"/>
      <c r="I16" s="392"/>
    </row>
    <row r="17" spans="1:9" s="393" customFormat="1" ht="21.95" customHeight="1">
      <c r="A17" s="367"/>
      <c r="B17" s="388"/>
      <c r="C17" s="389"/>
      <c r="D17" s="389"/>
      <c r="E17" s="390"/>
      <c r="F17" s="391"/>
      <c r="G17" s="391"/>
      <c r="H17" s="391"/>
      <c r="I17" s="392"/>
    </row>
    <row r="18" spans="1:9" s="393" customFormat="1" ht="21.95" customHeight="1">
      <c r="A18" s="367"/>
      <c r="B18" s="388"/>
      <c r="C18" s="389"/>
      <c r="D18" s="389"/>
      <c r="E18" s="390"/>
      <c r="F18" s="391"/>
      <c r="G18" s="391"/>
      <c r="H18" s="391"/>
      <c r="I18" s="392"/>
    </row>
    <row r="19" spans="1:9" s="393" customFormat="1" ht="21.95" customHeight="1">
      <c r="A19" s="367"/>
      <c r="B19" s="388"/>
      <c r="C19" s="389"/>
      <c r="D19" s="389"/>
      <c r="E19" s="390"/>
      <c r="F19" s="391"/>
      <c r="G19" s="391"/>
      <c r="H19" s="391"/>
      <c r="I19" s="392"/>
    </row>
    <row r="20" spans="1:9" s="393" customFormat="1" ht="21.95" customHeight="1">
      <c r="A20" s="367"/>
      <c r="B20" s="388"/>
      <c r="C20" s="389"/>
      <c r="D20" s="389"/>
      <c r="E20" s="390"/>
      <c r="F20" s="391"/>
      <c r="G20" s="391"/>
      <c r="H20" s="391"/>
      <c r="I20" s="392"/>
    </row>
    <row r="21" spans="1:9" s="393" customFormat="1" ht="21.95" customHeight="1">
      <c r="A21" s="367"/>
      <c r="B21" s="388"/>
      <c r="C21" s="389"/>
      <c r="D21" s="389"/>
      <c r="E21" s="390"/>
      <c r="F21" s="391"/>
      <c r="G21" s="391"/>
      <c r="H21" s="391"/>
      <c r="I21" s="392"/>
    </row>
    <row r="22" spans="1:9" s="393" customFormat="1" ht="21.95" customHeight="1">
      <c r="A22" s="367"/>
      <c r="B22" s="388"/>
      <c r="C22" s="389"/>
      <c r="D22" s="389"/>
      <c r="E22" s="390"/>
      <c r="F22" s="391"/>
      <c r="G22" s="391"/>
      <c r="H22" s="391"/>
      <c r="I22" s="392"/>
    </row>
    <row r="23" spans="1:9" s="393" customFormat="1" ht="21.95" customHeight="1">
      <c r="A23" s="367"/>
      <c r="B23" s="388"/>
      <c r="C23" s="389"/>
      <c r="D23" s="389"/>
      <c r="E23" s="390"/>
      <c r="F23" s="391"/>
      <c r="G23" s="391"/>
      <c r="H23" s="391"/>
      <c r="I23" s="392"/>
    </row>
    <row r="24" spans="1:9" s="393" customFormat="1" ht="21.95" customHeight="1">
      <c r="A24" s="367"/>
      <c r="B24" s="388"/>
      <c r="C24" s="389"/>
      <c r="D24" s="389"/>
      <c r="E24" s="390"/>
      <c r="F24" s="391"/>
      <c r="G24" s="391"/>
      <c r="H24" s="391"/>
      <c r="I24" s="392"/>
    </row>
    <row r="25" spans="1:9" s="393" customFormat="1" ht="21.95" customHeight="1">
      <c r="A25" s="367"/>
      <c r="B25" s="388"/>
      <c r="C25" s="389"/>
      <c r="D25" s="389"/>
      <c r="E25" s="390"/>
      <c r="F25" s="391"/>
      <c r="G25" s="391"/>
      <c r="H25" s="391"/>
      <c r="I25" s="392"/>
    </row>
    <row r="26" spans="1:9" s="393" customFormat="1" ht="21.95" customHeight="1">
      <c r="A26" s="367"/>
      <c r="B26" s="388"/>
      <c r="C26" s="389"/>
      <c r="D26" s="389"/>
      <c r="E26" s="390"/>
      <c r="F26" s="391"/>
      <c r="G26" s="391"/>
      <c r="H26" s="391"/>
      <c r="I26" s="392"/>
    </row>
    <row r="27" spans="1:9" s="393" customFormat="1" ht="21.95" customHeight="1">
      <c r="A27" s="367"/>
      <c r="B27" s="388"/>
      <c r="C27" s="389"/>
      <c r="D27" s="389"/>
      <c r="E27" s="390"/>
      <c r="F27" s="391"/>
      <c r="G27" s="391"/>
      <c r="H27" s="391"/>
      <c r="I27" s="392"/>
    </row>
    <row r="28" spans="1:9" s="393" customFormat="1" ht="21.95" customHeight="1">
      <c r="A28" s="367"/>
      <c r="B28" s="388"/>
      <c r="C28" s="389"/>
      <c r="D28" s="389"/>
      <c r="E28" s="390"/>
      <c r="F28" s="391"/>
      <c r="G28" s="391"/>
      <c r="H28" s="391"/>
      <c r="I28" s="392"/>
    </row>
    <row r="29" spans="1:9" s="393" customFormat="1" ht="21.95" customHeight="1">
      <c r="A29" s="367"/>
      <c r="B29" s="388"/>
      <c r="C29" s="389"/>
      <c r="D29" s="389"/>
      <c r="E29" s="390"/>
      <c r="F29" s="391"/>
      <c r="G29" s="391"/>
      <c r="H29" s="391"/>
      <c r="I29" s="392"/>
    </row>
    <row r="30" spans="1:9" s="393" customFormat="1" ht="21.95" customHeight="1">
      <c r="A30" s="367"/>
      <c r="B30" s="388"/>
      <c r="C30" s="389"/>
      <c r="D30" s="389"/>
      <c r="E30" s="390"/>
      <c r="F30" s="391"/>
      <c r="G30" s="391"/>
      <c r="H30" s="391"/>
      <c r="I30" s="392"/>
    </row>
    <row r="31" spans="1:9" s="393" customFormat="1" ht="21.95" customHeight="1">
      <c r="A31" s="367"/>
      <c r="B31" s="388"/>
      <c r="C31" s="389"/>
      <c r="D31" s="389"/>
      <c r="E31" s="390"/>
      <c r="F31" s="391"/>
      <c r="G31" s="391"/>
      <c r="H31" s="391"/>
      <c r="I31" s="392"/>
    </row>
    <row r="32" spans="1:9" s="393" customFormat="1" ht="21.95" customHeight="1">
      <c r="A32" s="367"/>
      <c r="B32" s="388"/>
      <c r="C32" s="389"/>
      <c r="D32" s="389"/>
      <c r="E32" s="390"/>
      <c r="F32" s="391"/>
      <c r="G32" s="391"/>
      <c r="H32" s="391"/>
      <c r="I32" s="392"/>
    </row>
    <row r="33" spans="1:17" s="393" customFormat="1" ht="21.95" customHeight="1">
      <c r="A33" s="367"/>
      <c r="B33" s="388"/>
      <c r="C33" s="389"/>
      <c r="D33" s="389"/>
      <c r="E33" s="390"/>
      <c r="F33" s="391"/>
      <c r="G33" s="391"/>
      <c r="H33" s="391"/>
      <c r="I33" s="392"/>
    </row>
    <row r="34" spans="1:17" s="355" customFormat="1" ht="24.75" customHeight="1">
      <c r="A34" s="367">
        <v>1</v>
      </c>
      <c r="B34" s="367"/>
      <c r="C34" s="378" t="s">
        <v>1185</v>
      </c>
      <c r="D34" s="370"/>
      <c r="E34" s="365"/>
      <c r="F34" s="371"/>
      <c r="G34" s="371"/>
      <c r="H34" s="371"/>
      <c r="I34" s="371"/>
      <c r="J34" s="394"/>
      <c r="K34" s="395"/>
    </row>
    <row r="35" spans="1:17" s="355" customFormat="1" ht="16.5" customHeight="1">
      <c r="A35" s="396">
        <f t="shared" ref="A35:A76" si="0">A34+1</f>
        <v>2</v>
      </c>
      <c r="B35" s="367"/>
      <c r="C35" s="397" t="s">
        <v>1186</v>
      </c>
      <c r="D35" s="370"/>
      <c r="E35" s="365"/>
      <c r="F35" s="371"/>
      <c r="G35" s="371"/>
      <c r="H35" s="371"/>
      <c r="I35" s="371"/>
      <c r="J35" s="394"/>
      <c r="K35" s="395"/>
    </row>
    <row r="36" spans="1:17" ht="28.5" customHeight="1">
      <c r="A36" s="396">
        <f t="shared" si="0"/>
        <v>3</v>
      </c>
      <c r="B36" s="398" t="s">
        <v>971</v>
      </c>
      <c r="C36" s="370" t="s">
        <v>1187</v>
      </c>
      <c r="D36" s="370" t="s">
        <v>197</v>
      </c>
      <c r="E36" s="365">
        <v>245</v>
      </c>
      <c r="F36" s="371"/>
      <c r="G36" s="371">
        <f>E36*F36</f>
        <v>0</v>
      </c>
      <c r="H36" s="371"/>
      <c r="I36" s="371">
        <f t="shared" ref="I36:I43" si="1">E36*H36</f>
        <v>0</v>
      </c>
      <c r="J36" s="398"/>
      <c r="L36" s="371"/>
      <c r="M36" s="371"/>
      <c r="P36" s="371"/>
      <c r="Q36" s="371"/>
    </row>
    <row r="37" spans="1:17" ht="34.5" customHeight="1">
      <c r="A37" s="396">
        <f t="shared" si="0"/>
        <v>4</v>
      </c>
      <c r="B37" s="398" t="s">
        <v>971</v>
      </c>
      <c r="C37" s="370" t="s">
        <v>1188</v>
      </c>
      <c r="D37" s="370" t="s">
        <v>197</v>
      </c>
      <c r="E37" s="365">
        <v>45</v>
      </c>
      <c r="F37" s="371"/>
      <c r="G37" s="371">
        <f>E37*F37</f>
        <v>0</v>
      </c>
      <c r="H37" s="371"/>
      <c r="I37" s="371">
        <f t="shared" si="1"/>
        <v>0</v>
      </c>
      <c r="J37" s="398"/>
      <c r="L37" s="371"/>
      <c r="M37" s="371"/>
      <c r="P37" s="371"/>
      <c r="Q37" s="371"/>
    </row>
    <row r="38" spans="1:17" ht="39" customHeight="1">
      <c r="A38" s="396">
        <f t="shared" si="0"/>
        <v>5</v>
      </c>
      <c r="B38" s="398" t="s">
        <v>971</v>
      </c>
      <c r="C38" s="370" t="s">
        <v>1189</v>
      </c>
      <c r="D38" s="370" t="s">
        <v>197</v>
      </c>
      <c r="E38" s="365">
        <v>56</v>
      </c>
      <c r="F38" s="371"/>
      <c r="G38" s="371">
        <f>E38*F38</f>
        <v>0</v>
      </c>
      <c r="H38" s="371"/>
      <c r="I38" s="371">
        <f t="shared" si="1"/>
        <v>0</v>
      </c>
      <c r="J38" s="398"/>
      <c r="K38" s="399"/>
      <c r="L38" s="371"/>
      <c r="M38" s="371"/>
      <c r="P38" s="371"/>
      <c r="Q38" s="371"/>
    </row>
    <row r="39" spans="1:17" ht="39" customHeight="1">
      <c r="A39" s="396">
        <f t="shared" si="0"/>
        <v>6</v>
      </c>
      <c r="B39" s="398" t="s">
        <v>971</v>
      </c>
      <c r="C39" s="370" t="s">
        <v>1190</v>
      </c>
      <c r="D39" s="370" t="s">
        <v>197</v>
      </c>
      <c r="E39" s="365">
        <v>12</v>
      </c>
      <c r="F39" s="371"/>
      <c r="G39" s="371">
        <f>E39*F39</f>
        <v>0</v>
      </c>
      <c r="H39" s="371"/>
      <c r="I39" s="371">
        <f>E39*H39</f>
        <v>0</v>
      </c>
      <c r="J39" s="398"/>
      <c r="K39" s="399"/>
      <c r="L39" s="371"/>
      <c r="M39" s="371"/>
      <c r="P39" s="371"/>
      <c r="Q39" s="371"/>
    </row>
    <row r="40" spans="1:17" ht="27" customHeight="1">
      <c r="A40" s="396">
        <f t="shared" si="0"/>
        <v>7</v>
      </c>
      <c r="B40" s="398" t="s">
        <v>971</v>
      </c>
      <c r="C40" s="370" t="s">
        <v>1191</v>
      </c>
      <c r="D40" s="370" t="s">
        <v>197</v>
      </c>
      <c r="E40" s="365">
        <v>70</v>
      </c>
      <c r="F40" s="371"/>
      <c r="G40" s="371">
        <f>E40*F40</f>
        <v>0</v>
      </c>
      <c r="H40" s="371"/>
      <c r="I40" s="371">
        <f>E40*H40</f>
        <v>0</v>
      </c>
      <c r="J40" s="365"/>
    </row>
    <row r="41" spans="1:17" ht="23.45" customHeight="1">
      <c r="A41" s="396">
        <f t="shared" si="0"/>
        <v>8</v>
      </c>
      <c r="B41" s="398" t="s">
        <v>971</v>
      </c>
      <c r="C41" s="370" t="s">
        <v>1192</v>
      </c>
      <c r="D41" s="370" t="s">
        <v>698</v>
      </c>
      <c r="E41" s="365">
        <v>7</v>
      </c>
      <c r="F41" s="371"/>
      <c r="G41" s="371"/>
      <c r="H41" s="371"/>
      <c r="I41" s="371">
        <f>E41*H41</f>
        <v>0</v>
      </c>
      <c r="J41" s="398"/>
    </row>
    <row r="42" spans="1:17" ht="23.45" customHeight="1">
      <c r="A42" s="396">
        <f t="shared" si="0"/>
        <v>9</v>
      </c>
      <c r="B42" s="398" t="s">
        <v>971</v>
      </c>
      <c r="C42" s="370" t="s">
        <v>1193</v>
      </c>
      <c r="D42" s="370" t="s">
        <v>698</v>
      </c>
      <c r="E42" s="365">
        <v>2</v>
      </c>
      <c r="F42" s="371"/>
      <c r="G42" s="371"/>
      <c r="H42" s="371"/>
      <c r="I42" s="371">
        <f>E42*H42</f>
        <v>0</v>
      </c>
      <c r="J42" s="398"/>
    </row>
    <row r="43" spans="1:17" s="361" customFormat="1" ht="23.45" customHeight="1">
      <c r="A43" s="396">
        <f t="shared" si="0"/>
        <v>10</v>
      </c>
      <c r="B43" s="398" t="s">
        <v>971</v>
      </c>
      <c r="C43" s="370" t="s">
        <v>1194</v>
      </c>
      <c r="D43" s="370" t="s">
        <v>698</v>
      </c>
      <c r="E43" s="365">
        <v>3</v>
      </c>
      <c r="F43" s="371"/>
      <c r="G43" s="371"/>
      <c r="H43" s="371"/>
      <c r="I43" s="371">
        <f t="shared" si="1"/>
        <v>0</v>
      </c>
      <c r="J43" s="398"/>
      <c r="L43" s="371"/>
      <c r="M43" s="371"/>
      <c r="P43" s="371"/>
      <c r="Q43" s="371"/>
    </row>
    <row r="44" spans="1:17" s="355" customFormat="1" ht="16.5" customHeight="1">
      <c r="A44" s="396">
        <f t="shared" si="0"/>
        <v>11</v>
      </c>
      <c r="B44" s="398" t="s">
        <v>971</v>
      </c>
      <c r="C44" s="397" t="s">
        <v>1195</v>
      </c>
      <c r="D44" s="370"/>
      <c r="E44" s="365"/>
      <c r="F44" s="371"/>
      <c r="G44" s="371"/>
      <c r="H44" s="371"/>
      <c r="I44" s="371"/>
      <c r="J44" s="394"/>
      <c r="K44" s="395"/>
    </row>
    <row r="45" spans="1:17" ht="37.5" customHeight="1">
      <c r="A45" s="396">
        <f t="shared" si="0"/>
        <v>12</v>
      </c>
      <c r="B45" s="398" t="s">
        <v>971</v>
      </c>
      <c r="C45" s="370" t="s">
        <v>1196</v>
      </c>
      <c r="D45" s="370" t="s">
        <v>698</v>
      </c>
      <c r="E45" s="400">
        <v>1</v>
      </c>
      <c r="F45" s="371"/>
      <c r="G45" s="371">
        <f t="shared" ref="G45:G52" si="2">E45*F45</f>
        <v>0</v>
      </c>
      <c r="H45" s="371"/>
      <c r="I45" s="371">
        <f t="shared" ref="I45:I52" si="3">E45*H45</f>
        <v>0</v>
      </c>
      <c r="J45" s="398"/>
      <c r="L45" s="371"/>
      <c r="M45" s="371"/>
      <c r="P45" s="371"/>
      <c r="Q45" s="371"/>
    </row>
    <row r="46" spans="1:17" ht="23.45" customHeight="1">
      <c r="A46" s="396">
        <f t="shared" si="0"/>
        <v>13</v>
      </c>
      <c r="B46" s="398" t="s">
        <v>971</v>
      </c>
      <c r="C46" s="370" t="s">
        <v>1197</v>
      </c>
      <c r="D46" s="370" t="s">
        <v>698</v>
      </c>
      <c r="E46" s="365">
        <v>1</v>
      </c>
      <c r="F46" s="371"/>
      <c r="G46" s="371">
        <f t="shared" si="2"/>
        <v>0</v>
      </c>
      <c r="H46" s="371"/>
      <c r="I46" s="371">
        <f t="shared" si="3"/>
        <v>0</v>
      </c>
    </row>
    <row r="47" spans="1:17" ht="23.45" customHeight="1">
      <c r="A47" s="396">
        <f t="shared" si="0"/>
        <v>14</v>
      </c>
      <c r="B47" s="398" t="s">
        <v>971</v>
      </c>
      <c r="C47" s="370" t="s">
        <v>1198</v>
      </c>
      <c r="D47" s="370" t="s">
        <v>698</v>
      </c>
      <c r="E47" s="400">
        <v>1</v>
      </c>
      <c r="F47" s="371"/>
      <c r="G47" s="371">
        <f>E47*F47</f>
        <v>0</v>
      </c>
      <c r="H47" s="371"/>
      <c r="I47" s="371">
        <f>E47*H47</f>
        <v>0</v>
      </c>
      <c r="J47" s="398"/>
      <c r="L47" s="371"/>
      <c r="M47" s="371"/>
      <c r="P47" s="371"/>
      <c r="Q47" s="371"/>
    </row>
    <row r="48" spans="1:17" ht="23.45" customHeight="1">
      <c r="A48" s="396">
        <f t="shared" si="0"/>
        <v>15</v>
      </c>
      <c r="B48" s="398" t="s">
        <v>971</v>
      </c>
      <c r="C48" s="370" t="s">
        <v>1199</v>
      </c>
      <c r="D48" s="370" t="s">
        <v>698</v>
      </c>
      <c r="E48" s="365">
        <v>1</v>
      </c>
      <c r="F48" s="371"/>
      <c r="G48" s="371">
        <f t="shared" si="2"/>
        <v>0</v>
      </c>
      <c r="H48" s="371"/>
      <c r="I48" s="371">
        <f t="shared" si="3"/>
        <v>0</v>
      </c>
      <c r="J48" s="398"/>
      <c r="L48" s="371"/>
      <c r="M48" s="371"/>
      <c r="P48" s="371"/>
      <c r="Q48" s="371"/>
    </row>
    <row r="49" spans="1:41" ht="23.45" customHeight="1">
      <c r="A49" s="396">
        <f t="shared" si="0"/>
        <v>16</v>
      </c>
      <c r="B49" s="398" t="s">
        <v>971</v>
      </c>
      <c r="C49" s="370" t="s">
        <v>1200</v>
      </c>
      <c r="D49" s="370" t="s">
        <v>698</v>
      </c>
      <c r="E49" s="365">
        <v>1</v>
      </c>
      <c r="F49" s="371"/>
      <c r="G49" s="371">
        <f>E49*F49</f>
        <v>0</v>
      </c>
      <c r="H49" s="371"/>
      <c r="I49" s="371">
        <f>E49*H49</f>
        <v>0</v>
      </c>
      <c r="J49" s="398"/>
      <c r="L49" s="371"/>
      <c r="M49" s="371"/>
      <c r="P49" s="371"/>
      <c r="Q49" s="371"/>
    </row>
    <row r="50" spans="1:41" ht="23.45" customHeight="1">
      <c r="A50" s="396">
        <f t="shared" si="0"/>
        <v>17</v>
      </c>
      <c r="B50" s="398" t="s">
        <v>971</v>
      </c>
      <c r="C50" s="370" t="s">
        <v>1201</v>
      </c>
      <c r="D50" s="370" t="s">
        <v>698</v>
      </c>
      <c r="E50" s="365">
        <v>5</v>
      </c>
      <c r="F50" s="371"/>
      <c r="G50" s="371">
        <f t="shared" si="2"/>
        <v>0</v>
      </c>
      <c r="H50" s="371"/>
      <c r="I50" s="371">
        <f t="shared" si="3"/>
        <v>0</v>
      </c>
      <c r="J50" s="398"/>
      <c r="L50" s="371"/>
      <c r="M50" s="371"/>
      <c r="P50" s="371"/>
      <c r="Q50" s="371"/>
    </row>
    <row r="51" spans="1:41" ht="23.45" customHeight="1">
      <c r="A51" s="396">
        <f t="shared" si="0"/>
        <v>18</v>
      </c>
      <c r="B51" s="398" t="s">
        <v>971</v>
      </c>
      <c r="C51" s="370" t="s">
        <v>1202</v>
      </c>
      <c r="D51" s="370" t="s">
        <v>698</v>
      </c>
      <c r="E51" s="365">
        <v>35</v>
      </c>
      <c r="F51" s="371"/>
      <c r="G51" s="371">
        <f t="shared" si="2"/>
        <v>0</v>
      </c>
      <c r="H51" s="371"/>
      <c r="I51" s="371">
        <f t="shared" si="3"/>
        <v>0</v>
      </c>
      <c r="J51" s="398"/>
      <c r="L51" s="371"/>
      <c r="M51" s="371"/>
      <c r="P51" s="371"/>
      <c r="Q51" s="371"/>
    </row>
    <row r="52" spans="1:41" ht="23.45" customHeight="1">
      <c r="A52" s="396">
        <f t="shared" si="0"/>
        <v>19</v>
      </c>
      <c r="B52" s="398" t="s">
        <v>971</v>
      </c>
      <c r="C52" s="370" t="s">
        <v>1203</v>
      </c>
      <c r="D52" s="370" t="s">
        <v>698</v>
      </c>
      <c r="E52" s="365">
        <v>35</v>
      </c>
      <c r="F52" s="371"/>
      <c r="G52" s="371">
        <f t="shared" si="2"/>
        <v>0</v>
      </c>
      <c r="H52" s="371"/>
      <c r="I52" s="371">
        <f t="shared" si="3"/>
        <v>0</v>
      </c>
      <c r="J52" s="398"/>
      <c r="L52" s="371"/>
      <c r="M52" s="371"/>
      <c r="P52" s="371"/>
      <c r="Q52" s="371"/>
    </row>
    <row r="53" spans="1:41" ht="23.45" customHeight="1">
      <c r="A53" s="396">
        <f t="shared" si="0"/>
        <v>20</v>
      </c>
      <c r="B53" s="398" t="s">
        <v>971</v>
      </c>
      <c r="C53" s="370" t="s">
        <v>1204</v>
      </c>
      <c r="D53" s="370" t="s">
        <v>698</v>
      </c>
      <c r="E53" s="365">
        <v>3</v>
      </c>
      <c r="F53" s="371"/>
      <c r="G53" s="371">
        <f>E53*F53</f>
        <v>0</v>
      </c>
      <c r="H53" s="371"/>
      <c r="I53" s="371">
        <f>E53*H53</f>
        <v>0</v>
      </c>
      <c r="J53" s="398"/>
      <c r="L53" s="371"/>
      <c r="M53" s="371"/>
      <c r="P53" s="371"/>
      <c r="Q53" s="371"/>
    </row>
    <row r="54" spans="1:41" ht="23.45" customHeight="1">
      <c r="A54" s="396">
        <f t="shared" si="0"/>
        <v>21</v>
      </c>
      <c r="B54" s="398" t="s">
        <v>971</v>
      </c>
      <c r="C54" s="370" t="s">
        <v>1205</v>
      </c>
      <c r="D54" s="370" t="s">
        <v>698</v>
      </c>
      <c r="E54" s="365">
        <v>2</v>
      </c>
      <c r="F54" s="371"/>
      <c r="G54" s="371">
        <f>E54*F54</f>
        <v>0</v>
      </c>
      <c r="H54" s="371"/>
      <c r="I54" s="371">
        <f>E54*H54</f>
        <v>0</v>
      </c>
      <c r="J54" s="398"/>
      <c r="L54" s="371"/>
      <c r="M54" s="371"/>
      <c r="P54" s="371"/>
      <c r="Q54" s="371"/>
    </row>
    <row r="55" spans="1:41" ht="21.75" customHeight="1">
      <c r="A55" s="396">
        <f t="shared" si="0"/>
        <v>22</v>
      </c>
      <c r="B55" s="398" t="s">
        <v>971</v>
      </c>
      <c r="C55" s="370" t="s">
        <v>1206</v>
      </c>
      <c r="D55" s="370" t="s">
        <v>698</v>
      </c>
      <c r="E55" s="365">
        <v>1</v>
      </c>
      <c r="F55" s="371"/>
      <c r="G55" s="371">
        <f>E55*F55</f>
        <v>0</v>
      </c>
      <c r="H55" s="371"/>
      <c r="I55" s="371">
        <f>E55*H55</f>
        <v>0</v>
      </c>
    </row>
    <row r="56" spans="1:41" ht="23.45" customHeight="1">
      <c r="A56" s="396">
        <f t="shared" si="0"/>
        <v>23</v>
      </c>
      <c r="B56" s="398" t="s">
        <v>971</v>
      </c>
      <c r="C56" s="370" t="s">
        <v>1207</v>
      </c>
      <c r="D56" s="370" t="s">
        <v>698</v>
      </c>
      <c r="E56" s="365">
        <v>1</v>
      </c>
      <c r="F56" s="371"/>
      <c r="G56" s="371">
        <f>E56*F56</f>
        <v>0</v>
      </c>
      <c r="H56" s="371"/>
      <c r="I56" s="371">
        <f>E56*H56</f>
        <v>0</v>
      </c>
    </row>
    <row r="57" spans="1:41" s="355" customFormat="1" ht="16.5" customHeight="1">
      <c r="A57" s="396">
        <f t="shared" si="0"/>
        <v>24</v>
      </c>
      <c r="B57" s="398" t="s">
        <v>971</v>
      </c>
      <c r="C57" s="397" t="s">
        <v>1208</v>
      </c>
      <c r="D57" s="370"/>
      <c r="E57" s="365"/>
      <c r="F57" s="371"/>
      <c r="G57" s="371"/>
      <c r="H57" s="371"/>
      <c r="I57" s="371"/>
      <c r="J57" s="394"/>
      <c r="K57" s="395"/>
    </row>
    <row r="58" spans="1:41" ht="36" customHeight="1">
      <c r="A58" s="396">
        <f t="shared" si="0"/>
        <v>25</v>
      </c>
      <c r="B58" s="398" t="s">
        <v>971</v>
      </c>
      <c r="C58" s="370" t="s">
        <v>1209</v>
      </c>
      <c r="D58" s="370" t="s">
        <v>698</v>
      </c>
      <c r="E58" s="365">
        <v>5</v>
      </c>
      <c r="F58" s="371"/>
      <c r="G58" s="371">
        <f>E58*F58</f>
        <v>0</v>
      </c>
      <c r="H58" s="371"/>
      <c r="I58" s="371">
        <f>E58*H58</f>
        <v>0</v>
      </c>
      <c r="J58" s="398"/>
      <c r="K58" s="399"/>
    </row>
    <row r="59" spans="1:41" s="361" customFormat="1" ht="23.45" customHeight="1">
      <c r="A59" s="396">
        <f t="shared" si="0"/>
        <v>26</v>
      </c>
      <c r="B59" s="398" t="s">
        <v>971</v>
      </c>
      <c r="C59" s="370" t="s">
        <v>1210</v>
      </c>
      <c r="D59" s="370" t="s">
        <v>698</v>
      </c>
      <c r="E59" s="365">
        <v>1</v>
      </c>
      <c r="F59" s="371"/>
      <c r="G59" s="371"/>
      <c r="H59" s="371"/>
      <c r="I59" s="371">
        <f>E59*H59</f>
        <v>0</v>
      </c>
      <c r="J59" s="398"/>
      <c r="L59" s="371"/>
      <c r="M59" s="371"/>
      <c r="P59" s="371"/>
      <c r="Q59" s="371"/>
    </row>
    <row r="60" spans="1:41" ht="25.5" customHeight="1">
      <c r="A60" s="396">
        <f t="shared" si="0"/>
        <v>27</v>
      </c>
      <c r="B60" s="398" t="s">
        <v>971</v>
      </c>
      <c r="C60" s="370" t="s">
        <v>1211</v>
      </c>
      <c r="D60" s="370" t="s">
        <v>698</v>
      </c>
      <c r="E60" s="365">
        <v>1</v>
      </c>
      <c r="F60" s="371"/>
      <c r="G60" s="371"/>
      <c r="H60" s="371"/>
      <c r="I60" s="371">
        <f>E60*H60</f>
        <v>0</v>
      </c>
      <c r="J60" s="398"/>
    </row>
    <row r="61" spans="1:41" s="355" customFormat="1" ht="16.5" customHeight="1">
      <c r="A61" s="396">
        <f t="shared" si="0"/>
        <v>28</v>
      </c>
      <c r="B61" s="398"/>
      <c r="C61" s="397" t="s">
        <v>1212</v>
      </c>
      <c r="D61" s="370"/>
      <c r="E61" s="365"/>
      <c r="F61" s="371"/>
      <c r="G61" s="371"/>
      <c r="H61" s="371"/>
      <c r="I61" s="371"/>
      <c r="J61" s="394"/>
      <c r="K61" s="395"/>
    </row>
    <row r="62" spans="1:41" ht="47.25" customHeight="1">
      <c r="A62" s="396">
        <f t="shared" si="0"/>
        <v>29</v>
      </c>
      <c r="B62" s="398" t="s">
        <v>971</v>
      </c>
      <c r="C62" s="370" t="s">
        <v>1213</v>
      </c>
      <c r="D62" s="370" t="s">
        <v>698</v>
      </c>
      <c r="E62" s="365">
        <v>1</v>
      </c>
      <c r="F62" s="371"/>
      <c r="G62" s="371">
        <f>E62*F62</f>
        <v>0</v>
      </c>
      <c r="H62" s="371"/>
      <c r="I62" s="371"/>
    </row>
    <row r="63" spans="1:41" s="355" customFormat="1" ht="27.75" customHeight="1">
      <c r="A63" s="396">
        <f t="shared" si="0"/>
        <v>30</v>
      </c>
      <c r="B63" s="398" t="s">
        <v>971</v>
      </c>
      <c r="C63" s="397" t="s">
        <v>1214</v>
      </c>
      <c r="D63" s="370"/>
      <c r="E63" s="365"/>
      <c r="F63" s="371"/>
      <c r="G63" s="371"/>
      <c r="H63" s="371"/>
      <c r="I63" s="371"/>
      <c r="J63" s="394"/>
      <c r="K63" s="395"/>
    </row>
    <row r="64" spans="1:41" ht="23.45" customHeight="1">
      <c r="A64" s="396">
        <f t="shared" si="0"/>
        <v>31</v>
      </c>
      <c r="B64" s="398" t="s">
        <v>971</v>
      </c>
      <c r="C64" s="370" t="s">
        <v>1215</v>
      </c>
      <c r="D64" s="370" t="s">
        <v>698</v>
      </c>
      <c r="E64" s="365">
        <v>12</v>
      </c>
      <c r="F64" s="371"/>
      <c r="G64" s="371">
        <f>E64*F64</f>
        <v>0</v>
      </c>
      <c r="H64" s="371"/>
      <c r="I64" s="371">
        <f>E64*H64</f>
        <v>0</v>
      </c>
      <c r="J64" s="398"/>
      <c r="K64" s="371"/>
      <c r="L64" s="371"/>
      <c r="M64" s="371"/>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79"/>
      <c r="AL64" s="279"/>
      <c r="AM64" s="279"/>
      <c r="AN64" s="279"/>
      <c r="AO64" s="279"/>
    </row>
    <row r="65" spans="1:17" s="355" customFormat="1" ht="23.45" customHeight="1">
      <c r="A65" s="396">
        <f t="shared" si="0"/>
        <v>32</v>
      </c>
      <c r="B65" s="398" t="s">
        <v>971</v>
      </c>
      <c r="C65" s="370" t="s">
        <v>1216</v>
      </c>
      <c r="D65" s="370" t="s">
        <v>197</v>
      </c>
      <c r="E65" s="365">
        <v>142</v>
      </c>
      <c r="F65" s="371"/>
      <c r="G65" s="371">
        <f>E65*F65</f>
        <v>0</v>
      </c>
      <c r="H65" s="371"/>
      <c r="I65" s="371">
        <f>E65*H65</f>
        <v>0</v>
      </c>
      <c r="J65" s="398"/>
    </row>
    <row r="66" spans="1:17" ht="26.25" customHeight="1">
      <c r="A66" s="396">
        <f t="shared" si="0"/>
        <v>33</v>
      </c>
      <c r="B66" s="398" t="s">
        <v>971</v>
      </c>
      <c r="C66" s="370" t="s">
        <v>1217</v>
      </c>
      <c r="D66" s="370" t="s">
        <v>197</v>
      </c>
      <c r="E66" s="365">
        <v>142</v>
      </c>
      <c r="F66" s="371"/>
      <c r="G66" s="371">
        <f>E66*F66</f>
        <v>0</v>
      </c>
      <c r="H66" s="371"/>
      <c r="I66" s="371">
        <f t="shared" ref="I66:I74" si="4">E66*H66</f>
        <v>0</v>
      </c>
      <c r="J66" s="398"/>
      <c r="K66" s="399"/>
      <c r="L66" s="371"/>
      <c r="M66" s="371"/>
      <c r="P66" s="371"/>
      <c r="Q66" s="371"/>
    </row>
    <row r="67" spans="1:17" ht="23.45" customHeight="1">
      <c r="A67" s="396">
        <f t="shared" si="0"/>
        <v>34</v>
      </c>
      <c r="B67" s="398" t="s">
        <v>971</v>
      </c>
      <c r="C67" s="370" t="s">
        <v>1218</v>
      </c>
      <c r="D67" s="370" t="s">
        <v>197</v>
      </c>
      <c r="E67" s="365">
        <v>70</v>
      </c>
      <c r="F67" s="371"/>
      <c r="G67" s="371">
        <f>E67*F67</f>
        <v>0</v>
      </c>
      <c r="H67" s="371"/>
      <c r="I67" s="371">
        <f>E67*H67</f>
        <v>0</v>
      </c>
      <c r="J67" s="398"/>
    </row>
    <row r="68" spans="1:17" s="355" customFormat="1" ht="23.45" customHeight="1">
      <c r="A68" s="396">
        <f t="shared" si="0"/>
        <v>35</v>
      </c>
      <c r="B68" s="398" t="s">
        <v>971</v>
      </c>
      <c r="C68" s="370" t="s">
        <v>1219</v>
      </c>
      <c r="D68" s="370" t="s">
        <v>698</v>
      </c>
      <c r="E68" s="365">
        <v>1</v>
      </c>
      <c r="F68" s="371"/>
      <c r="G68" s="371"/>
      <c r="H68" s="371"/>
      <c r="I68" s="371">
        <f>E68*H68</f>
        <v>0</v>
      </c>
      <c r="J68" s="365"/>
    </row>
    <row r="69" spans="1:17" s="355" customFormat="1" ht="23.1" customHeight="1">
      <c r="A69" s="396">
        <f t="shared" si="0"/>
        <v>36</v>
      </c>
      <c r="B69" s="398" t="s">
        <v>971</v>
      </c>
      <c r="C69" s="370" t="s">
        <v>1080</v>
      </c>
      <c r="D69" s="370" t="s">
        <v>197</v>
      </c>
      <c r="E69" s="365">
        <v>128</v>
      </c>
      <c r="F69" s="371"/>
      <c r="G69" s="371"/>
      <c r="H69" s="371"/>
      <c r="I69" s="371">
        <f>E69*H69</f>
        <v>0</v>
      </c>
      <c r="J69" s="370"/>
      <c r="L69" s="365"/>
    </row>
    <row r="70" spans="1:17" s="355" customFormat="1" ht="23.1" customHeight="1">
      <c r="A70" s="396">
        <f t="shared" si="0"/>
        <v>37</v>
      </c>
      <c r="B70" s="398" t="s">
        <v>971</v>
      </c>
      <c r="C70" s="370" t="s">
        <v>1084</v>
      </c>
      <c r="D70" s="370" t="s">
        <v>698</v>
      </c>
      <c r="E70" s="365">
        <v>8</v>
      </c>
      <c r="F70" s="371"/>
      <c r="G70" s="371"/>
      <c r="H70" s="371"/>
      <c r="I70" s="371">
        <f>E70*H70</f>
        <v>0</v>
      </c>
      <c r="J70" s="370"/>
      <c r="L70" s="365"/>
    </row>
    <row r="71" spans="1:17" s="355" customFormat="1" ht="23.1" customHeight="1">
      <c r="A71" s="396">
        <f t="shared" si="0"/>
        <v>38</v>
      </c>
      <c r="B71" s="398" t="s">
        <v>971</v>
      </c>
      <c r="C71" s="370" t="s">
        <v>1086</v>
      </c>
      <c r="D71" s="370" t="s">
        <v>698</v>
      </c>
      <c r="E71" s="365">
        <v>3</v>
      </c>
      <c r="F71" s="371"/>
      <c r="G71" s="371"/>
      <c r="H71" s="371"/>
      <c r="I71" s="371">
        <f>E71*H71</f>
        <v>0</v>
      </c>
      <c r="J71" s="370"/>
      <c r="L71" s="365"/>
    </row>
    <row r="72" spans="1:17" s="355" customFormat="1" ht="23.45" customHeight="1">
      <c r="A72" s="396">
        <f t="shared" si="0"/>
        <v>39</v>
      </c>
      <c r="B72" s="398" t="s">
        <v>971</v>
      </c>
      <c r="C72" s="370" t="s">
        <v>1220</v>
      </c>
      <c r="D72" s="370" t="s">
        <v>698</v>
      </c>
      <c r="E72" s="365">
        <v>11</v>
      </c>
      <c r="F72" s="371"/>
      <c r="G72" s="371">
        <f>E72*F72</f>
        <v>0</v>
      </c>
      <c r="H72" s="371"/>
      <c r="I72" s="371">
        <f t="shared" si="4"/>
        <v>0</v>
      </c>
      <c r="J72" s="398"/>
      <c r="K72" s="370"/>
    </row>
    <row r="73" spans="1:17" s="355" customFormat="1" ht="23.45" customHeight="1">
      <c r="A73" s="396">
        <f t="shared" si="0"/>
        <v>40</v>
      </c>
      <c r="B73" s="398" t="s">
        <v>971</v>
      </c>
      <c r="C73" s="370" t="s">
        <v>1221</v>
      </c>
      <c r="D73" s="370" t="s">
        <v>698</v>
      </c>
      <c r="E73" s="365">
        <v>3</v>
      </c>
      <c r="F73" s="371"/>
      <c r="G73" s="371">
        <f>E73*F73</f>
        <v>0</v>
      </c>
      <c r="H73" s="371"/>
      <c r="I73" s="371">
        <f t="shared" si="4"/>
        <v>0</v>
      </c>
      <c r="J73" s="398"/>
      <c r="K73" s="370"/>
    </row>
    <row r="74" spans="1:17" ht="21.95" customHeight="1">
      <c r="A74" s="396">
        <f t="shared" si="0"/>
        <v>41</v>
      </c>
      <c r="B74" s="398" t="s">
        <v>971</v>
      </c>
      <c r="C74" s="370" t="s">
        <v>1222</v>
      </c>
      <c r="D74" s="370" t="s">
        <v>698</v>
      </c>
      <c r="E74" s="365">
        <v>1</v>
      </c>
      <c r="F74" s="371"/>
      <c r="G74" s="371"/>
      <c r="H74" s="371"/>
      <c r="I74" s="371">
        <f t="shared" si="4"/>
        <v>0</v>
      </c>
      <c r="J74" s="398"/>
    </row>
    <row r="75" spans="1:17" s="407" customFormat="1" ht="23.45" customHeight="1">
      <c r="A75" s="396">
        <f t="shared" si="0"/>
        <v>42</v>
      </c>
      <c r="B75" s="401"/>
      <c r="C75" s="402" t="s">
        <v>1223</v>
      </c>
      <c r="D75" s="403"/>
      <c r="E75" s="404"/>
      <c r="F75" s="405"/>
      <c r="G75" s="405">
        <f>SUM(G36:G74)</f>
        <v>0</v>
      </c>
      <c r="H75" s="405"/>
      <c r="I75" s="405">
        <f>SUM(I36:I74)</f>
        <v>0</v>
      </c>
      <c r="J75" s="406"/>
    </row>
    <row r="76" spans="1:17" s="355" customFormat="1" ht="22.15" customHeight="1">
      <c r="A76" s="396">
        <f t="shared" si="0"/>
        <v>43</v>
      </c>
      <c r="B76" s="367"/>
      <c r="C76" s="397" t="s">
        <v>1224</v>
      </c>
      <c r="D76" s="370"/>
      <c r="E76" s="365"/>
      <c r="F76" s="371"/>
      <c r="G76" s="371"/>
      <c r="H76" s="371"/>
      <c r="I76" s="408">
        <f>G75+I75</f>
        <v>0</v>
      </c>
      <c r="J76" s="394"/>
      <c r="K76" s="394"/>
      <c r="L76" s="395"/>
    </row>
    <row r="77" spans="1:17" s="355" customFormat="1" ht="22.15" customHeight="1">
      <c r="A77" s="367"/>
      <c r="B77" s="367"/>
      <c r="C77" s="397"/>
      <c r="D77" s="370"/>
      <c r="E77" s="365"/>
      <c r="F77" s="371"/>
      <c r="G77" s="371"/>
      <c r="H77" s="371"/>
      <c r="I77" s="408"/>
      <c r="J77" s="394"/>
      <c r="K77" s="394"/>
      <c r="L77" s="395"/>
    </row>
    <row r="78" spans="1:17" s="355" customFormat="1" ht="22.15" customHeight="1">
      <c r="A78" s="367"/>
      <c r="B78" s="367"/>
      <c r="C78" s="397"/>
      <c r="D78" s="370"/>
      <c r="E78" s="365"/>
      <c r="F78" s="371"/>
      <c r="G78" s="371"/>
      <c r="H78" s="371"/>
      <c r="I78" s="408"/>
      <c r="J78" s="394"/>
      <c r="K78" s="394"/>
      <c r="L78" s="395"/>
    </row>
    <row r="79" spans="1:17" s="355" customFormat="1" ht="22.15" customHeight="1">
      <c r="A79" s="367"/>
      <c r="B79" s="367"/>
      <c r="C79" s="397"/>
      <c r="D79" s="370"/>
      <c r="E79" s="365"/>
      <c r="F79" s="371"/>
      <c r="G79" s="371"/>
      <c r="H79" s="371"/>
      <c r="I79" s="408"/>
      <c r="J79" s="394"/>
      <c r="K79" s="394"/>
      <c r="L79" s="395"/>
    </row>
    <row r="80" spans="1:17" s="355" customFormat="1" ht="22.15" customHeight="1">
      <c r="A80" s="367"/>
      <c r="B80" s="367"/>
      <c r="C80" s="397"/>
      <c r="D80" s="370"/>
      <c r="E80" s="365"/>
      <c r="F80" s="371"/>
      <c r="G80" s="371"/>
      <c r="H80" s="371"/>
      <c r="I80" s="408"/>
      <c r="J80" s="394"/>
      <c r="K80" s="394"/>
      <c r="L80" s="395"/>
    </row>
    <row r="81" spans="1:12" s="355" customFormat="1" ht="22.15" customHeight="1">
      <c r="A81" s="367"/>
      <c r="B81" s="367"/>
      <c r="C81" s="397"/>
      <c r="D81" s="370"/>
      <c r="E81" s="365"/>
      <c r="F81" s="371"/>
      <c r="G81" s="371"/>
      <c r="H81" s="371"/>
      <c r="I81" s="408"/>
      <c r="J81" s="394"/>
      <c r="K81" s="394"/>
      <c r="L81" s="395"/>
    </row>
    <row r="82" spans="1:12" s="355" customFormat="1" ht="22.15" customHeight="1">
      <c r="A82" s="367"/>
      <c r="B82" s="367"/>
      <c r="C82" s="397"/>
      <c r="D82" s="370"/>
      <c r="E82" s="365"/>
      <c r="F82" s="371"/>
      <c r="G82" s="371"/>
      <c r="H82" s="371"/>
      <c r="I82" s="408"/>
      <c r="J82" s="394"/>
      <c r="K82" s="394"/>
      <c r="L82" s="395"/>
    </row>
    <row r="83" spans="1:12" s="355" customFormat="1" ht="22.15" customHeight="1">
      <c r="A83" s="367"/>
      <c r="B83" s="367"/>
      <c r="C83" s="397"/>
      <c r="D83" s="370"/>
      <c r="E83" s="365"/>
      <c r="F83" s="371"/>
      <c r="G83" s="371"/>
      <c r="H83" s="371"/>
      <c r="I83" s="408"/>
      <c r="J83" s="394"/>
      <c r="K83" s="394"/>
      <c r="L83" s="395"/>
    </row>
    <row r="84" spans="1:12" s="355" customFormat="1" ht="22.15" customHeight="1">
      <c r="A84" s="367"/>
      <c r="B84" s="367"/>
      <c r="C84" s="397"/>
      <c r="D84" s="370"/>
      <c r="E84" s="365"/>
      <c r="F84" s="371"/>
      <c r="G84" s="371"/>
      <c r="H84" s="371"/>
      <c r="I84" s="408"/>
      <c r="J84" s="394"/>
      <c r="K84" s="394"/>
      <c r="L84" s="395"/>
    </row>
    <row r="85" spans="1:12" s="355" customFormat="1" ht="22.15" customHeight="1">
      <c r="A85" s="367"/>
      <c r="B85" s="367"/>
      <c r="C85" s="397"/>
      <c r="D85" s="370"/>
      <c r="E85" s="365"/>
      <c r="F85" s="371"/>
      <c r="G85" s="371"/>
      <c r="H85" s="371"/>
      <c r="I85" s="408"/>
      <c r="J85" s="394"/>
      <c r="K85" s="394"/>
      <c r="L85" s="395"/>
    </row>
    <row r="86" spans="1:12" s="355" customFormat="1" ht="23.45" customHeight="1">
      <c r="A86" s="367"/>
      <c r="B86" s="367"/>
      <c r="C86" s="378" t="s">
        <v>1225</v>
      </c>
      <c r="D86" s="370"/>
      <c r="E86" s="365"/>
      <c r="F86" s="371"/>
      <c r="G86" s="371"/>
      <c r="H86" s="371"/>
      <c r="I86" s="371"/>
      <c r="J86" s="394"/>
      <c r="K86" s="395"/>
    </row>
    <row r="87" spans="1:12" s="355" customFormat="1" ht="16.5" customHeight="1">
      <c r="A87" s="367">
        <v>1</v>
      </c>
      <c r="B87" s="367"/>
      <c r="C87" s="397" t="s">
        <v>1226</v>
      </c>
      <c r="D87" s="370"/>
      <c r="E87" s="365"/>
      <c r="F87" s="371"/>
      <c r="G87" s="371"/>
      <c r="H87" s="371"/>
      <c r="I87" s="371"/>
      <c r="J87" s="394"/>
      <c r="K87" s="395"/>
    </row>
    <row r="88" spans="1:12" ht="23.45" customHeight="1">
      <c r="A88" s="367">
        <f t="shared" ref="A88:A109" si="5">A87+1</f>
        <v>2</v>
      </c>
      <c r="B88" s="398" t="s">
        <v>971</v>
      </c>
      <c r="C88" s="409" t="s">
        <v>1227</v>
      </c>
      <c r="D88" s="409" t="s">
        <v>197</v>
      </c>
      <c r="E88" s="365">
        <v>428</v>
      </c>
      <c r="F88" s="410"/>
      <c r="G88" s="371">
        <f>E88*F88</f>
        <v>0</v>
      </c>
      <c r="H88" s="410"/>
      <c r="I88" s="371">
        <f>E88*H88</f>
        <v>0</v>
      </c>
      <c r="J88" s="398"/>
      <c r="K88" s="399"/>
    </row>
    <row r="89" spans="1:12" ht="23.45" customHeight="1">
      <c r="A89" s="367">
        <f t="shared" si="5"/>
        <v>3</v>
      </c>
      <c r="B89" s="398" t="s">
        <v>971</v>
      </c>
      <c r="C89" s="370" t="s">
        <v>1228</v>
      </c>
      <c r="D89" s="370" t="s">
        <v>698</v>
      </c>
      <c r="E89" s="365">
        <v>25</v>
      </c>
      <c r="F89" s="371"/>
      <c r="G89" s="371">
        <f>E89*F89</f>
        <v>0</v>
      </c>
      <c r="H89" s="371"/>
      <c r="I89" s="371">
        <f>E89*H89</f>
        <v>0</v>
      </c>
      <c r="J89" s="398"/>
      <c r="K89" s="399"/>
    </row>
    <row r="90" spans="1:12" ht="23.45" customHeight="1">
      <c r="A90" s="367">
        <f t="shared" si="5"/>
        <v>4</v>
      </c>
      <c r="B90" s="398" t="s">
        <v>971</v>
      </c>
      <c r="C90" s="409" t="s">
        <v>1229</v>
      </c>
      <c r="D90" s="409" t="s">
        <v>197</v>
      </c>
      <c r="E90" s="365">
        <v>40</v>
      </c>
      <c r="F90" s="410"/>
      <c r="G90" s="371">
        <f>E90*F90</f>
        <v>0</v>
      </c>
      <c r="H90" s="410"/>
      <c r="I90" s="371">
        <f>E90*H90</f>
        <v>0</v>
      </c>
      <c r="J90" s="398"/>
      <c r="K90" s="411"/>
      <c r="L90" s="411"/>
    </row>
    <row r="91" spans="1:12" s="355" customFormat="1" ht="20.25" customHeight="1">
      <c r="A91" s="367">
        <f t="shared" si="5"/>
        <v>5</v>
      </c>
      <c r="B91" s="367"/>
      <c r="C91" s="397" t="s">
        <v>1230</v>
      </c>
      <c r="D91" s="370"/>
      <c r="E91" s="365"/>
      <c r="F91" s="371"/>
      <c r="G91" s="371"/>
      <c r="H91" s="371"/>
      <c r="I91" s="371"/>
      <c r="J91" s="394"/>
      <c r="K91" s="395"/>
    </row>
    <row r="92" spans="1:12" ht="23.45" customHeight="1">
      <c r="A92" s="367">
        <f t="shared" si="5"/>
        <v>6</v>
      </c>
      <c r="B92" s="398" t="s">
        <v>971</v>
      </c>
      <c r="C92" s="370" t="s">
        <v>1231</v>
      </c>
      <c r="D92" s="370" t="s">
        <v>698</v>
      </c>
      <c r="E92" s="365">
        <v>13</v>
      </c>
      <c r="F92" s="371"/>
      <c r="G92" s="371">
        <f>E92*F92</f>
        <v>0</v>
      </c>
      <c r="H92" s="371"/>
      <c r="I92" s="371">
        <f t="shared" ref="I92:I97" si="6">E92*H92</f>
        <v>0</v>
      </c>
      <c r="J92" s="398"/>
      <c r="K92" s="399"/>
    </row>
    <row r="93" spans="1:12" ht="23.45" customHeight="1">
      <c r="A93" s="367">
        <f t="shared" si="5"/>
        <v>7</v>
      </c>
      <c r="B93" s="398" t="s">
        <v>971</v>
      </c>
      <c r="C93" s="370" t="s">
        <v>1232</v>
      </c>
      <c r="D93" s="370" t="s">
        <v>698</v>
      </c>
      <c r="E93" s="365">
        <v>5</v>
      </c>
      <c r="F93" s="371"/>
      <c r="G93" s="371">
        <f>E93*F93</f>
        <v>0</v>
      </c>
      <c r="H93" s="371"/>
      <c r="I93" s="371">
        <f t="shared" si="6"/>
        <v>0</v>
      </c>
      <c r="J93" s="398"/>
      <c r="K93" s="399"/>
    </row>
    <row r="94" spans="1:12" s="355" customFormat="1" ht="90" customHeight="1">
      <c r="A94" s="367">
        <f t="shared" si="5"/>
        <v>8</v>
      </c>
      <c r="B94" s="398" t="s">
        <v>971</v>
      </c>
      <c r="C94" s="412" t="s">
        <v>1233</v>
      </c>
      <c r="D94" s="370" t="s">
        <v>698</v>
      </c>
      <c r="E94" s="365">
        <v>1</v>
      </c>
      <c r="F94" s="371"/>
      <c r="G94" s="371">
        <f>E94*F94</f>
        <v>0</v>
      </c>
      <c r="H94" s="371"/>
      <c r="I94" s="371">
        <f t="shared" si="6"/>
        <v>0</v>
      </c>
      <c r="J94" s="398"/>
    </row>
    <row r="95" spans="1:12" ht="137.25" customHeight="1">
      <c r="A95" s="367">
        <f t="shared" si="5"/>
        <v>9</v>
      </c>
      <c r="B95" s="398" t="s">
        <v>971</v>
      </c>
      <c r="C95" s="370" t="s">
        <v>1234</v>
      </c>
      <c r="D95" s="370" t="s">
        <v>698</v>
      </c>
      <c r="E95" s="365">
        <v>11</v>
      </c>
      <c r="F95" s="371"/>
      <c r="G95" s="371">
        <f>E95*F95</f>
        <v>0</v>
      </c>
      <c r="H95" s="371"/>
      <c r="I95" s="371">
        <f t="shared" si="6"/>
        <v>0</v>
      </c>
      <c r="J95" s="398"/>
      <c r="K95" s="399"/>
    </row>
    <row r="96" spans="1:12" ht="137.25" customHeight="1">
      <c r="A96" s="367">
        <f t="shared" si="5"/>
        <v>10</v>
      </c>
      <c r="B96" s="398" t="s">
        <v>971</v>
      </c>
      <c r="C96" s="370" t="s">
        <v>1235</v>
      </c>
      <c r="D96" s="370" t="s">
        <v>698</v>
      </c>
      <c r="E96" s="365">
        <v>1</v>
      </c>
      <c r="F96" s="371"/>
      <c r="G96" s="371">
        <f>E96*F96</f>
        <v>0</v>
      </c>
      <c r="H96" s="371"/>
      <c r="I96" s="371">
        <f t="shared" si="6"/>
        <v>0</v>
      </c>
      <c r="J96" s="398"/>
      <c r="K96" s="399"/>
    </row>
    <row r="97" spans="1:17" s="361" customFormat="1" ht="23.45" customHeight="1">
      <c r="A97" s="367">
        <f t="shared" si="5"/>
        <v>11</v>
      </c>
      <c r="B97" s="398" t="s">
        <v>971</v>
      </c>
      <c r="C97" s="370" t="s">
        <v>1236</v>
      </c>
      <c r="D97" s="370" t="s">
        <v>698</v>
      </c>
      <c r="E97" s="365">
        <v>1</v>
      </c>
      <c r="F97" s="371"/>
      <c r="G97" s="371"/>
      <c r="H97" s="371"/>
      <c r="I97" s="371">
        <f t="shared" si="6"/>
        <v>0</v>
      </c>
      <c r="J97" s="398"/>
      <c r="L97" s="371"/>
      <c r="M97" s="371"/>
      <c r="P97" s="371"/>
      <c r="Q97" s="371"/>
    </row>
    <row r="98" spans="1:17" s="355" customFormat="1" ht="23.45" customHeight="1">
      <c r="A98" s="367">
        <f t="shared" si="5"/>
        <v>12</v>
      </c>
      <c r="B98" s="413"/>
      <c r="C98" s="397" t="s">
        <v>1237</v>
      </c>
      <c r="D98" s="370"/>
      <c r="E98" s="365"/>
      <c r="F98" s="371"/>
      <c r="G98" s="371"/>
      <c r="H98" s="371"/>
      <c r="I98" s="371"/>
      <c r="J98" s="398"/>
    </row>
    <row r="99" spans="1:17" ht="23.25" customHeight="1">
      <c r="A99" s="367">
        <f t="shared" si="5"/>
        <v>13</v>
      </c>
      <c r="B99" s="398" t="s">
        <v>971</v>
      </c>
      <c r="C99" s="370" t="s">
        <v>1238</v>
      </c>
      <c r="D99" s="370" t="s">
        <v>698</v>
      </c>
      <c r="E99" s="365">
        <v>18</v>
      </c>
      <c r="F99" s="371"/>
      <c r="G99" s="371">
        <f>E99*F99</f>
        <v>0</v>
      </c>
      <c r="H99" s="371"/>
      <c r="I99" s="371">
        <f>E99*H99</f>
        <v>0</v>
      </c>
    </row>
    <row r="100" spans="1:17" ht="26.25" customHeight="1">
      <c r="A100" s="367">
        <f t="shared" si="5"/>
        <v>14</v>
      </c>
      <c r="B100" s="398" t="s">
        <v>971</v>
      </c>
      <c r="C100" s="370" t="s">
        <v>1217</v>
      </c>
      <c r="D100" s="370" t="s">
        <v>197</v>
      </c>
      <c r="E100" s="365">
        <v>25</v>
      </c>
      <c r="F100" s="371"/>
      <c r="G100" s="371">
        <f>E100*F100</f>
        <v>0</v>
      </c>
      <c r="H100" s="371"/>
      <c r="I100" s="371">
        <f>E100*H100</f>
        <v>0</v>
      </c>
      <c r="J100" s="399"/>
      <c r="K100" s="371"/>
      <c r="L100" s="371"/>
      <c r="O100" s="371"/>
      <c r="P100" s="371"/>
    </row>
    <row r="101" spans="1:17" s="355" customFormat="1" ht="23.45" customHeight="1">
      <c r="A101" s="367">
        <f t="shared" si="5"/>
        <v>15</v>
      </c>
      <c r="B101" s="398" t="s">
        <v>971</v>
      </c>
      <c r="C101" s="370" t="s">
        <v>1239</v>
      </c>
      <c r="D101" s="370" t="s">
        <v>197</v>
      </c>
      <c r="E101" s="365">
        <v>48</v>
      </c>
      <c r="F101" s="371"/>
      <c r="G101" s="371">
        <f>E101*F101</f>
        <v>0</v>
      </c>
      <c r="H101" s="371"/>
      <c r="I101" s="371">
        <f>E101*H101</f>
        <v>0</v>
      </c>
    </row>
    <row r="102" spans="1:17" s="355" customFormat="1" ht="23.45" customHeight="1">
      <c r="A102" s="367">
        <f t="shared" si="5"/>
        <v>16</v>
      </c>
      <c r="B102" s="398" t="s">
        <v>971</v>
      </c>
      <c r="C102" s="370" t="s">
        <v>1240</v>
      </c>
      <c r="D102" s="370" t="s">
        <v>197</v>
      </c>
      <c r="E102" s="400">
        <v>39</v>
      </c>
      <c r="F102" s="371"/>
      <c r="G102" s="371">
        <f>E102*F102</f>
        <v>0</v>
      </c>
      <c r="H102" s="371"/>
      <c r="I102" s="371">
        <f>E102*H102</f>
        <v>0</v>
      </c>
      <c r="K102" s="400"/>
    </row>
    <row r="103" spans="1:17" s="355" customFormat="1" ht="23.45" customHeight="1">
      <c r="A103" s="367">
        <f t="shared" si="5"/>
        <v>17</v>
      </c>
      <c r="B103" s="398" t="s">
        <v>971</v>
      </c>
      <c r="C103" s="370" t="s">
        <v>1241</v>
      </c>
      <c r="D103" s="370" t="s">
        <v>698</v>
      </c>
      <c r="E103" s="400">
        <v>20</v>
      </c>
      <c r="F103" s="414"/>
      <c r="G103" s="371">
        <f>E103*F103</f>
        <v>0</v>
      </c>
      <c r="H103" s="371"/>
      <c r="I103" s="371"/>
      <c r="J103" s="400"/>
    </row>
    <row r="104" spans="1:17" s="355" customFormat="1" ht="23.1" customHeight="1">
      <c r="A104" s="367">
        <f t="shared" si="5"/>
        <v>18</v>
      </c>
      <c r="B104" s="398" t="s">
        <v>971</v>
      </c>
      <c r="C104" s="370" t="s">
        <v>1080</v>
      </c>
      <c r="D104" s="370" t="s">
        <v>197</v>
      </c>
      <c r="E104" s="365">
        <v>25</v>
      </c>
      <c r="F104" s="371"/>
      <c r="G104" s="371"/>
      <c r="H104" s="371"/>
      <c r="I104" s="371">
        <f>E104*H104</f>
        <v>0</v>
      </c>
      <c r="J104" s="370"/>
      <c r="L104" s="365"/>
    </row>
    <row r="105" spans="1:17" s="355" customFormat="1" ht="23.1" customHeight="1">
      <c r="A105" s="367">
        <f t="shared" si="5"/>
        <v>19</v>
      </c>
      <c r="B105" s="398" t="s">
        <v>971</v>
      </c>
      <c r="C105" s="370" t="s">
        <v>1084</v>
      </c>
      <c r="D105" s="370" t="s">
        <v>698</v>
      </c>
      <c r="E105" s="365">
        <v>18</v>
      </c>
      <c r="F105" s="371"/>
      <c r="G105" s="371"/>
      <c r="H105" s="371"/>
      <c r="I105" s="371">
        <f>E105*H105</f>
        <v>0</v>
      </c>
      <c r="J105" s="370"/>
      <c r="L105" s="365"/>
    </row>
    <row r="106" spans="1:17" s="415" customFormat="1" ht="23.45" customHeight="1">
      <c r="A106" s="367">
        <f t="shared" si="5"/>
        <v>20</v>
      </c>
      <c r="B106" s="398" t="s">
        <v>971</v>
      </c>
      <c r="C106" s="370" t="s">
        <v>1220</v>
      </c>
      <c r="D106" s="370" t="s">
        <v>698</v>
      </c>
      <c r="E106" s="365">
        <v>7</v>
      </c>
      <c r="F106" s="371"/>
      <c r="G106" s="371">
        <f>E106*F106</f>
        <v>0</v>
      </c>
      <c r="H106" s="371"/>
      <c r="I106" s="371">
        <f>E106*H106</f>
        <v>0</v>
      </c>
      <c r="J106" s="398"/>
      <c r="K106" s="370"/>
    </row>
    <row r="107" spans="1:17" s="355" customFormat="1" ht="23.45" customHeight="1">
      <c r="A107" s="367">
        <f t="shared" si="5"/>
        <v>21</v>
      </c>
      <c r="B107" s="398" t="s">
        <v>971</v>
      </c>
      <c r="C107" s="370" t="s">
        <v>1221</v>
      </c>
      <c r="D107" s="370" t="s">
        <v>698</v>
      </c>
      <c r="E107" s="365">
        <v>4</v>
      </c>
      <c r="F107" s="371"/>
      <c r="G107" s="371">
        <f>E107*F107</f>
        <v>0</v>
      </c>
      <c r="H107" s="371"/>
      <c r="I107" s="371">
        <f>E107*H107</f>
        <v>0</v>
      </c>
      <c r="J107" s="398"/>
      <c r="K107" s="370"/>
    </row>
    <row r="108" spans="1:17" s="407" customFormat="1" ht="23.45" customHeight="1">
      <c r="A108" s="367">
        <f t="shared" si="5"/>
        <v>22</v>
      </c>
      <c r="B108" s="401"/>
      <c r="C108" s="402" t="s">
        <v>1242</v>
      </c>
      <c r="D108" s="403"/>
      <c r="E108" s="404"/>
      <c r="F108" s="405"/>
      <c r="G108" s="405">
        <f>SUM(G88:G107)</f>
        <v>0</v>
      </c>
      <c r="H108" s="405"/>
      <c r="I108" s="405">
        <f>SUM(I88:I107)</f>
        <v>0</v>
      </c>
      <c r="J108" s="406"/>
    </row>
    <row r="109" spans="1:17" s="355" customFormat="1" ht="22.15" customHeight="1">
      <c r="A109" s="367">
        <f t="shared" si="5"/>
        <v>23</v>
      </c>
      <c r="B109" s="367"/>
      <c r="C109" s="397" t="s">
        <v>1243</v>
      </c>
      <c r="D109" s="370"/>
      <c r="E109" s="365"/>
      <c r="F109" s="371"/>
      <c r="G109" s="371"/>
      <c r="H109" s="371"/>
      <c r="I109" s="408">
        <f>G108+I108</f>
        <v>0</v>
      </c>
      <c r="J109" s="394"/>
      <c r="K109" s="394"/>
      <c r="L109" s="395"/>
    </row>
    <row r="110" spans="1:17" s="355" customFormat="1" ht="22.15" customHeight="1">
      <c r="A110" s="367"/>
      <c r="B110" s="367"/>
      <c r="C110" s="397"/>
      <c r="D110" s="370"/>
      <c r="E110" s="365"/>
      <c r="F110" s="371"/>
      <c r="G110" s="371"/>
      <c r="H110" s="371"/>
      <c r="I110" s="408"/>
      <c r="J110" s="394"/>
      <c r="K110" s="394"/>
      <c r="L110" s="395"/>
    </row>
    <row r="111" spans="1:17" s="355" customFormat="1" ht="22.15" customHeight="1">
      <c r="A111" s="367"/>
      <c r="B111" s="367"/>
      <c r="C111" s="397"/>
      <c r="D111" s="370"/>
      <c r="E111" s="365"/>
      <c r="F111" s="371"/>
      <c r="G111" s="371"/>
      <c r="H111" s="371"/>
      <c r="I111" s="408"/>
      <c r="J111" s="394"/>
      <c r="K111" s="394"/>
      <c r="L111" s="395"/>
    </row>
    <row r="112" spans="1:17" s="355" customFormat="1" ht="22.15" customHeight="1">
      <c r="A112" s="367"/>
      <c r="B112" s="367"/>
      <c r="C112" s="397"/>
      <c r="D112" s="370"/>
      <c r="E112" s="365"/>
      <c r="F112" s="371"/>
      <c r="G112" s="371"/>
      <c r="H112" s="371"/>
      <c r="I112" s="408"/>
      <c r="J112" s="394"/>
      <c r="K112" s="394"/>
      <c r="L112" s="395"/>
    </row>
    <row r="113" spans="1:12" s="355" customFormat="1" ht="22.15" customHeight="1">
      <c r="A113" s="367"/>
      <c r="B113" s="367"/>
      <c r="C113" s="397"/>
      <c r="D113" s="370"/>
      <c r="E113" s="365"/>
      <c r="F113" s="371"/>
      <c r="G113" s="371"/>
      <c r="H113" s="371"/>
      <c r="I113" s="408"/>
      <c r="J113" s="394"/>
      <c r="K113" s="394"/>
      <c r="L113" s="395"/>
    </row>
    <row r="114" spans="1:12" s="355" customFormat="1" ht="22.15" customHeight="1">
      <c r="A114" s="367"/>
      <c r="B114" s="367"/>
      <c r="C114" s="397"/>
      <c r="D114" s="370"/>
      <c r="E114" s="365"/>
      <c r="F114" s="371"/>
      <c r="G114" s="371"/>
      <c r="H114" s="371"/>
      <c r="I114" s="408"/>
      <c r="J114" s="394"/>
      <c r="K114" s="394"/>
      <c r="L114" s="395"/>
    </row>
    <row r="115" spans="1:12" s="355" customFormat="1" ht="22.15" customHeight="1">
      <c r="A115" s="367"/>
      <c r="B115" s="367"/>
      <c r="C115" s="397"/>
      <c r="D115" s="370"/>
      <c r="E115" s="365"/>
      <c r="F115" s="371"/>
      <c r="G115" s="371"/>
      <c r="H115" s="371"/>
      <c r="I115" s="408"/>
      <c r="J115" s="394"/>
      <c r="K115" s="394"/>
      <c r="L115" s="395"/>
    </row>
    <row r="116" spans="1:12" s="355" customFormat="1" ht="22.15" customHeight="1">
      <c r="A116" s="367"/>
      <c r="B116" s="367"/>
      <c r="C116" s="397"/>
      <c r="D116" s="370"/>
      <c r="E116" s="365"/>
      <c r="F116" s="371"/>
      <c r="G116" s="371"/>
      <c r="H116" s="371"/>
      <c r="I116" s="408"/>
      <c r="J116" s="394"/>
      <c r="K116" s="394"/>
      <c r="L116" s="395"/>
    </row>
    <row r="117" spans="1:12" s="355" customFormat="1" ht="22.15" customHeight="1">
      <c r="A117" s="367"/>
      <c r="B117" s="367"/>
      <c r="C117" s="397"/>
      <c r="D117" s="370"/>
      <c r="E117" s="365"/>
      <c r="F117" s="371"/>
      <c r="G117" s="371"/>
      <c r="H117" s="371"/>
      <c r="I117" s="408"/>
      <c r="J117" s="394"/>
      <c r="K117" s="394"/>
      <c r="L117" s="395"/>
    </row>
    <row r="118" spans="1:12" s="355" customFormat="1" ht="22.15" customHeight="1">
      <c r="A118" s="367"/>
      <c r="B118" s="367"/>
      <c r="C118" s="397"/>
      <c r="D118" s="370"/>
      <c r="E118" s="365"/>
      <c r="F118" s="371"/>
      <c r="G118" s="371"/>
      <c r="H118" s="371"/>
      <c r="I118" s="408"/>
      <c r="J118" s="394"/>
      <c r="K118" s="394"/>
      <c r="L118" s="395"/>
    </row>
    <row r="119" spans="1:12" s="355" customFormat="1" ht="22.15" customHeight="1">
      <c r="A119" s="367"/>
      <c r="B119" s="367"/>
      <c r="C119" s="397"/>
      <c r="D119" s="370"/>
      <c r="E119" s="365"/>
      <c r="F119" s="371"/>
      <c r="G119" s="371"/>
      <c r="H119" s="371"/>
      <c r="I119" s="408"/>
      <c r="J119" s="394"/>
      <c r="K119" s="394"/>
      <c r="L119" s="395"/>
    </row>
    <row r="120" spans="1:12" s="355" customFormat="1" ht="22.15" customHeight="1">
      <c r="A120" s="367"/>
      <c r="B120" s="367"/>
      <c r="C120" s="397"/>
      <c r="D120" s="370"/>
      <c r="E120" s="365"/>
      <c r="F120" s="371"/>
      <c r="G120" s="371"/>
      <c r="H120" s="371"/>
      <c r="I120" s="408"/>
      <c r="J120" s="394"/>
      <c r="K120" s="394"/>
      <c r="L120" s="395"/>
    </row>
    <row r="121" spans="1:12" s="355" customFormat="1" ht="22.15" customHeight="1">
      <c r="A121" s="367"/>
      <c r="B121" s="367"/>
      <c r="C121" s="397"/>
      <c r="D121" s="370"/>
      <c r="E121" s="365"/>
      <c r="F121" s="371"/>
      <c r="G121" s="371"/>
      <c r="H121" s="371"/>
      <c r="I121" s="408"/>
      <c r="J121" s="394"/>
      <c r="K121" s="394"/>
      <c r="L121" s="395"/>
    </row>
    <row r="122" spans="1:12" s="355" customFormat="1" ht="22.15" customHeight="1">
      <c r="A122" s="367"/>
      <c r="B122" s="367"/>
      <c r="C122" s="397"/>
      <c r="D122" s="370"/>
      <c r="E122" s="365"/>
      <c r="F122" s="371"/>
      <c r="G122" s="371"/>
      <c r="H122" s="371"/>
      <c r="I122" s="408"/>
      <c r="J122" s="394"/>
      <c r="K122" s="394"/>
      <c r="L122" s="395"/>
    </row>
    <row r="123" spans="1:12" s="355" customFormat="1" ht="22.15" customHeight="1">
      <c r="A123" s="367"/>
      <c r="B123" s="367"/>
      <c r="C123" s="397"/>
      <c r="D123" s="370"/>
      <c r="E123" s="365"/>
      <c r="F123" s="371"/>
      <c r="G123" s="371"/>
      <c r="H123" s="371"/>
      <c r="I123" s="408"/>
      <c r="J123" s="394"/>
      <c r="K123" s="394"/>
      <c r="L123" s="395"/>
    </row>
    <row r="124" spans="1:12" s="355" customFormat="1" ht="22.15" customHeight="1">
      <c r="A124" s="367"/>
      <c r="B124" s="367"/>
      <c r="C124" s="397"/>
      <c r="D124" s="370"/>
      <c r="E124" s="365"/>
      <c r="F124" s="371"/>
      <c r="G124" s="371"/>
      <c r="H124" s="371"/>
      <c r="I124" s="408"/>
      <c r="J124" s="394"/>
      <c r="K124" s="394"/>
      <c r="L124" s="395"/>
    </row>
    <row r="125" spans="1:12" s="355" customFormat="1" ht="22.15" customHeight="1">
      <c r="A125" s="367"/>
      <c r="B125" s="367"/>
      <c r="C125" s="397"/>
      <c r="D125" s="370"/>
      <c r="E125" s="365"/>
      <c r="F125" s="371"/>
      <c r="G125" s="371"/>
      <c r="H125" s="371"/>
      <c r="I125" s="408"/>
      <c r="J125" s="394"/>
      <c r="K125" s="394"/>
      <c r="L125" s="395"/>
    </row>
    <row r="126" spans="1:12" s="355" customFormat="1" ht="22.15" customHeight="1">
      <c r="A126" s="367"/>
      <c r="B126" s="367"/>
      <c r="C126" s="397"/>
      <c r="D126" s="370"/>
      <c r="E126" s="365"/>
      <c r="F126" s="371"/>
      <c r="G126" s="371"/>
      <c r="H126" s="371"/>
      <c r="I126" s="408"/>
      <c r="J126" s="394"/>
      <c r="K126" s="394"/>
      <c r="L126" s="395"/>
    </row>
    <row r="127" spans="1:12" s="355" customFormat="1" ht="22.15" customHeight="1">
      <c r="A127" s="367"/>
      <c r="B127" s="367"/>
      <c r="C127" s="397"/>
      <c r="D127" s="370"/>
      <c r="E127" s="365"/>
      <c r="F127" s="371"/>
      <c r="G127" s="371"/>
      <c r="H127" s="371"/>
      <c r="I127" s="408"/>
      <c r="J127" s="394"/>
      <c r="K127" s="394"/>
      <c r="L127" s="395"/>
    </row>
    <row r="128" spans="1:12" s="377" customFormat="1" ht="23.45" customHeight="1">
      <c r="A128" s="372"/>
      <c r="B128" s="416"/>
      <c r="C128" s="389"/>
      <c r="D128" s="375"/>
      <c r="E128" s="376"/>
      <c r="F128" s="278"/>
      <c r="G128" s="278"/>
      <c r="H128" s="278"/>
      <c r="I128" s="278"/>
    </row>
    <row r="129" spans="1:17" ht="36.75" customHeight="1">
      <c r="A129" s="367"/>
      <c r="B129" s="413"/>
      <c r="C129" s="417" t="s">
        <v>1244</v>
      </c>
      <c r="D129" s="370"/>
      <c r="E129" s="365"/>
      <c r="F129" s="371"/>
      <c r="G129" s="371"/>
      <c r="H129" s="371"/>
      <c r="I129" s="371"/>
      <c r="J129" s="398"/>
    </row>
    <row r="130" spans="1:17" s="355" customFormat="1" ht="16.5" customHeight="1">
      <c r="A130" s="367">
        <v>1</v>
      </c>
      <c r="B130" s="367"/>
      <c r="C130" s="397" t="s">
        <v>1245</v>
      </c>
      <c r="D130" s="370"/>
      <c r="E130" s="365"/>
      <c r="F130" s="371"/>
      <c r="G130" s="371"/>
      <c r="H130" s="371"/>
      <c r="I130" s="371"/>
      <c r="J130" s="394"/>
      <c r="K130" s="395"/>
    </row>
    <row r="131" spans="1:17" ht="20.25" customHeight="1">
      <c r="A131" s="367">
        <f>A130+1</f>
        <v>2</v>
      </c>
      <c r="B131" s="398" t="s">
        <v>971</v>
      </c>
      <c r="C131" s="370" t="s">
        <v>1246</v>
      </c>
      <c r="D131" s="370" t="s">
        <v>197</v>
      </c>
      <c r="E131" s="365">
        <v>88</v>
      </c>
      <c r="F131" s="410"/>
      <c r="G131" s="371">
        <f>E131*F131</f>
        <v>0</v>
      </c>
      <c r="H131" s="371"/>
      <c r="I131" s="371">
        <f>E131*H131</f>
        <v>0</v>
      </c>
      <c r="J131" s="418"/>
      <c r="K131" s="410"/>
      <c r="L131" s="371"/>
      <c r="O131" s="371"/>
      <c r="P131" s="371"/>
    </row>
    <row r="132" spans="1:17" ht="20.25" customHeight="1">
      <c r="A132" s="367">
        <f t="shared" ref="A132:A153" si="7">A131+1</f>
        <v>3</v>
      </c>
      <c r="B132" s="398" t="s">
        <v>971</v>
      </c>
      <c r="C132" s="370" t="s">
        <v>1247</v>
      </c>
      <c r="D132" s="370" t="s">
        <v>197</v>
      </c>
      <c r="E132" s="365">
        <v>93</v>
      </c>
      <c r="F132" s="410"/>
      <c r="G132" s="371">
        <f>E132*F132</f>
        <v>0</v>
      </c>
      <c r="H132" s="371"/>
      <c r="I132" s="371">
        <f>E132*H132</f>
        <v>0</v>
      </c>
      <c r="J132" s="418"/>
      <c r="K132" s="410"/>
      <c r="L132" s="371"/>
      <c r="O132" s="371"/>
      <c r="P132" s="371"/>
    </row>
    <row r="133" spans="1:17" s="423" customFormat="1" ht="23.45" customHeight="1">
      <c r="A133" s="419">
        <f t="shared" si="7"/>
        <v>4</v>
      </c>
      <c r="B133" s="398" t="s">
        <v>971</v>
      </c>
      <c r="C133" s="420" t="s">
        <v>1248</v>
      </c>
      <c r="D133" s="420" t="s">
        <v>197</v>
      </c>
      <c r="E133" s="400">
        <v>43</v>
      </c>
      <c r="F133" s="421"/>
      <c r="G133" s="414">
        <f>E133*F133</f>
        <v>0</v>
      </c>
      <c r="H133" s="414"/>
      <c r="I133" s="414">
        <f>E133*H133</f>
        <v>0</v>
      </c>
      <c r="J133" s="422"/>
      <c r="K133" s="400"/>
    </row>
    <row r="134" spans="1:17" s="355" customFormat="1" ht="20.25" customHeight="1">
      <c r="A134" s="419">
        <f t="shared" si="7"/>
        <v>5</v>
      </c>
      <c r="B134" s="367"/>
      <c r="C134" s="397" t="s">
        <v>1249</v>
      </c>
      <c r="D134" s="370"/>
      <c r="E134" s="365"/>
      <c r="F134" s="371"/>
      <c r="G134" s="371"/>
      <c r="H134" s="371"/>
      <c r="I134" s="371"/>
      <c r="J134" s="394"/>
      <c r="K134" s="395"/>
    </row>
    <row r="135" spans="1:17" s="355" customFormat="1" ht="30" customHeight="1">
      <c r="A135" s="419">
        <f t="shared" si="7"/>
        <v>6</v>
      </c>
      <c r="B135" s="398" t="s">
        <v>971</v>
      </c>
      <c r="C135" s="424" t="s">
        <v>1250</v>
      </c>
      <c r="D135" s="370" t="s">
        <v>698</v>
      </c>
      <c r="E135" s="400">
        <v>3</v>
      </c>
      <c r="F135" s="371"/>
      <c r="G135" s="371">
        <f t="shared" ref="G135:G141" si="8">E135*F135</f>
        <v>0</v>
      </c>
      <c r="H135" s="371"/>
      <c r="I135" s="371">
        <f t="shared" ref="I135:I151" si="9">E135*H135</f>
        <v>0</v>
      </c>
      <c r="J135" s="398"/>
    </row>
    <row r="136" spans="1:17" s="355" customFormat="1" ht="23.45" customHeight="1">
      <c r="A136" s="419">
        <f t="shared" si="7"/>
        <v>7</v>
      </c>
      <c r="B136" s="398" t="s">
        <v>971</v>
      </c>
      <c r="C136" s="370" t="s">
        <v>1251</v>
      </c>
      <c r="D136" s="370" t="s">
        <v>698</v>
      </c>
      <c r="E136" s="400">
        <v>1</v>
      </c>
      <c r="F136" s="371"/>
      <c r="G136" s="371">
        <f t="shared" si="8"/>
        <v>0</v>
      </c>
      <c r="H136" s="371"/>
      <c r="I136" s="371">
        <f t="shared" si="9"/>
        <v>0</v>
      </c>
      <c r="J136" s="398"/>
    </row>
    <row r="137" spans="1:17" s="355" customFormat="1" ht="23.45" customHeight="1">
      <c r="A137" s="419">
        <f t="shared" si="7"/>
        <v>8</v>
      </c>
      <c r="B137" s="398" t="s">
        <v>971</v>
      </c>
      <c r="C137" s="424" t="s">
        <v>1252</v>
      </c>
      <c r="D137" s="425" t="s">
        <v>698</v>
      </c>
      <c r="E137" s="400">
        <v>2</v>
      </c>
      <c r="F137" s="426"/>
      <c r="G137" s="371">
        <f t="shared" si="8"/>
        <v>0</v>
      </c>
      <c r="H137" s="426"/>
      <c r="I137" s="371">
        <f t="shared" si="9"/>
        <v>0</v>
      </c>
      <c r="J137" s="398"/>
    </row>
    <row r="138" spans="1:17" s="355" customFormat="1" ht="23.45" customHeight="1">
      <c r="A138" s="419">
        <f t="shared" si="7"/>
        <v>9</v>
      </c>
      <c r="B138" s="398" t="s">
        <v>971</v>
      </c>
      <c r="C138" s="424" t="s">
        <v>1253</v>
      </c>
      <c r="D138" s="370" t="s">
        <v>698</v>
      </c>
      <c r="E138" s="400">
        <v>2</v>
      </c>
      <c r="F138" s="427"/>
      <c r="G138" s="371">
        <f t="shared" si="8"/>
        <v>0</v>
      </c>
      <c r="H138" s="426"/>
      <c r="I138" s="371">
        <f t="shared" si="9"/>
        <v>0</v>
      </c>
      <c r="J138" s="398"/>
    </row>
    <row r="139" spans="1:17" s="355" customFormat="1" ht="23.45" customHeight="1">
      <c r="A139" s="419">
        <f t="shared" si="7"/>
        <v>10</v>
      </c>
      <c r="B139" s="398" t="s">
        <v>971</v>
      </c>
      <c r="C139" s="370" t="s">
        <v>1254</v>
      </c>
      <c r="D139" s="370" t="s">
        <v>698</v>
      </c>
      <c r="E139" s="400">
        <v>4</v>
      </c>
      <c r="F139" s="371"/>
      <c r="G139" s="371">
        <f t="shared" si="8"/>
        <v>0</v>
      </c>
      <c r="H139" s="371"/>
      <c r="I139" s="371">
        <f t="shared" si="9"/>
        <v>0</v>
      </c>
      <c r="J139" s="398"/>
    </row>
    <row r="140" spans="1:17" s="355" customFormat="1" ht="23.45" customHeight="1">
      <c r="A140" s="419">
        <f t="shared" si="7"/>
        <v>11</v>
      </c>
      <c r="B140" s="398" t="s">
        <v>971</v>
      </c>
      <c r="C140" s="370" t="s">
        <v>1255</v>
      </c>
      <c r="D140" s="370" t="s">
        <v>698</v>
      </c>
      <c r="E140" s="400">
        <v>2</v>
      </c>
      <c r="F140" s="371"/>
      <c r="G140" s="371">
        <f>E140*F140</f>
        <v>0</v>
      </c>
      <c r="H140" s="371"/>
      <c r="I140" s="371">
        <f>E140*H140</f>
        <v>0</v>
      </c>
      <c r="J140" s="398"/>
    </row>
    <row r="141" spans="1:17" s="355" customFormat="1" ht="23.45" customHeight="1">
      <c r="A141" s="419">
        <f t="shared" si="7"/>
        <v>12</v>
      </c>
      <c r="B141" s="398" t="s">
        <v>971</v>
      </c>
      <c r="C141" s="370" t="s">
        <v>1256</v>
      </c>
      <c r="D141" s="370" t="s">
        <v>698</v>
      </c>
      <c r="E141" s="400">
        <v>6</v>
      </c>
      <c r="F141" s="371"/>
      <c r="G141" s="371">
        <f t="shared" si="8"/>
        <v>0</v>
      </c>
      <c r="H141" s="371"/>
      <c r="I141" s="371">
        <f t="shared" si="9"/>
        <v>0</v>
      </c>
      <c r="J141" s="398"/>
    </row>
    <row r="142" spans="1:17" s="355" customFormat="1" ht="23.45" customHeight="1">
      <c r="A142" s="419">
        <f t="shared" si="7"/>
        <v>13</v>
      </c>
      <c r="B142" s="413"/>
      <c r="C142" s="397" t="s">
        <v>1257</v>
      </c>
      <c r="D142" s="370"/>
      <c r="E142" s="365"/>
      <c r="F142" s="371"/>
      <c r="G142" s="371"/>
      <c r="H142" s="371"/>
      <c r="I142" s="371"/>
      <c r="J142" s="398"/>
    </row>
    <row r="143" spans="1:17" ht="23.45" customHeight="1">
      <c r="A143" s="419">
        <f t="shared" si="7"/>
        <v>14</v>
      </c>
      <c r="B143" s="398" t="s">
        <v>971</v>
      </c>
      <c r="C143" s="370" t="s">
        <v>1258</v>
      </c>
      <c r="D143" s="370" t="s">
        <v>698</v>
      </c>
      <c r="E143" s="400">
        <v>16</v>
      </c>
      <c r="F143" s="371"/>
      <c r="G143" s="371">
        <f>E143*F143</f>
        <v>0</v>
      </c>
      <c r="H143" s="371"/>
      <c r="I143" s="371">
        <f t="shared" si="9"/>
        <v>0</v>
      </c>
      <c r="J143" s="398"/>
      <c r="K143" s="428"/>
      <c r="L143" s="429"/>
    </row>
    <row r="144" spans="1:17" ht="26.25" customHeight="1">
      <c r="A144" s="419">
        <f t="shared" si="7"/>
        <v>15</v>
      </c>
      <c r="B144" s="398" t="s">
        <v>971</v>
      </c>
      <c r="C144" s="370" t="s">
        <v>1217</v>
      </c>
      <c r="D144" s="370" t="s">
        <v>197</v>
      </c>
      <c r="E144" s="365">
        <v>88</v>
      </c>
      <c r="F144" s="371"/>
      <c r="G144" s="371">
        <f>E144*F144</f>
        <v>0</v>
      </c>
      <c r="H144" s="371"/>
      <c r="I144" s="371">
        <f t="shared" si="9"/>
        <v>0</v>
      </c>
      <c r="J144" s="398"/>
      <c r="K144" s="399"/>
      <c r="L144" s="371"/>
      <c r="M144" s="371"/>
      <c r="P144" s="371"/>
      <c r="Q144" s="371"/>
    </row>
    <row r="145" spans="1:12" s="355" customFormat="1" ht="23.45" customHeight="1">
      <c r="A145" s="419">
        <f t="shared" si="7"/>
        <v>16</v>
      </c>
      <c r="B145" s="398" t="s">
        <v>971</v>
      </c>
      <c r="C145" s="370" t="s">
        <v>1239</v>
      </c>
      <c r="D145" s="370" t="s">
        <v>197</v>
      </c>
      <c r="E145" s="365">
        <v>48</v>
      </c>
      <c r="F145" s="371"/>
      <c r="G145" s="371">
        <f>E145*F145</f>
        <v>0</v>
      </c>
      <c r="H145" s="371"/>
      <c r="I145" s="371">
        <f>E145*H145</f>
        <v>0</v>
      </c>
    </row>
    <row r="146" spans="1:12" s="355" customFormat="1" ht="23.45" customHeight="1">
      <c r="A146" s="419">
        <f t="shared" si="7"/>
        <v>17</v>
      </c>
      <c r="B146" s="413"/>
      <c r="C146" s="397" t="s">
        <v>1259</v>
      </c>
      <c r="D146" s="370"/>
      <c r="E146" s="400"/>
      <c r="F146" s="371"/>
      <c r="G146" s="371"/>
      <c r="H146" s="371"/>
      <c r="I146" s="371"/>
      <c r="J146" s="418"/>
    </row>
    <row r="147" spans="1:12" ht="23.45" customHeight="1">
      <c r="A147" s="419">
        <f t="shared" si="7"/>
        <v>18</v>
      </c>
      <c r="B147" s="398" t="s">
        <v>971</v>
      </c>
      <c r="C147" s="370" t="s">
        <v>1080</v>
      </c>
      <c r="D147" s="370" t="s">
        <v>197</v>
      </c>
      <c r="E147" s="400">
        <v>88</v>
      </c>
      <c r="F147" s="371"/>
      <c r="G147" s="371"/>
      <c r="H147" s="371"/>
      <c r="I147" s="371">
        <f t="shared" si="9"/>
        <v>0</v>
      </c>
      <c r="J147" s="398"/>
      <c r="K147" s="428"/>
      <c r="L147" s="429"/>
    </row>
    <row r="148" spans="1:12" ht="23.45" customHeight="1">
      <c r="A148" s="419">
        <f t="shared" si="7"/>
        <v>19</v>
      </c>
      <c r="B148" s="398" t="s">
        <v>971</v>
      </c>
      <c r="C148" s="370" t="s">
        <v>1084</v>
      </c>
      <c r="D148" s="370" t="s">
        <v>698</v>
      </c>
      <c r="E148" s="400">
        <v>18</v>
      </c>
      <c r="F148" s="371"/>
      <c r="G148" s="371"/>
      <c r="H148" s="371"/>
      <c r="I148" s="371">
        <f t="shared" si="9"/>
        <v>0</v>
      </c>
      <c r="J148" s="398"/>
      <c r="K148" s="428"/>
      <c r="L148" s="429"/>
    </row>
    <row r="149" spans="1:12" s="415" customFormat="1" ht="23.45" customHeight="1">
      <c r="A149" s="367">
        <f t="shared" si="7"/>
        <v>20</v>
      </c>
      <c r="B149" s="398" t="s">
        <v>971</v>
      </c>
      <c r="C149" s="370" t="s">
        <v>1220</v>
      </c>
      <c r="D149" s="370" t="s">
        <v>698</v>
      </c>
      <c r="E149" s="365">
        <v>7</v>
      </c>
      <c r="F149" s="371"/>
      <c r="G149" s="371">
        <f>E149*F149</f>
        <v>0</v>
      </c>
      <c r="H149" s="371"/>
      <c r="I149" s="371">
        <f>E149*H149</f>
        <v>0</v>
      </c>
      <c r="J149" s="398"/>
      <c r="K149" s="370"/>
    </row>
    <row r="150" spans="1:12" s="355" customFormat="1" ht="23.45" customHeight="1">
      <c r="A150" s="367">
        <f t="shared" si="7"/>
        <v>21</v>
      </c>
      <c r="B150" s="398" t="s">
        <v>971</v>
      </c>
      <c r="C150" s="370" t="s">
        <v>1221</v>
      </c>
      <c r="D150" s="370" t="s">
        <v>698</v>
      </c>
      <c r="E150" s="365">
        <v>4</v>
      </c>
      <c r="F150" s="371"/>
      <c r="G150" s="371">
        <f>E150*F150</f>
        <v>0</v>
      </c>
      <c r="H150" s="371"/>
      <c r="I150" s="371">
        <f>E150*H150</f>
        <v>0</v>
      </c>
      <c r="J150" s="398"/>
      <c r="K150" s="370"/>
    </row>
    <row r="151" spans="1:12" s="415" customFormat="1" ht="23.45" customHeight="1">
      <c r="A151" s="367">
        <f t="shared" si="7"/>
        <v>22</v>
      </c>
      <c r="B151" s="398" t="s">
        <v>971</v>
      </c>
      <c r="C151" s="370" t="s">
        <v>1260</v>
      </c>
      <c r="D151" s="370" t="s">
        <v>1261</v>
      </c>
      <c r="E151" s="400">
        <v>6</v>
      </c>
      <c r="F151" s="371"/>
      <c r="G151" s="371"/>
      <c r="H151" s="371"/>
      <c r="I151" s="371">
        <f t="shared" si="9"/>
        <v>0</v>
      </c>
      <c r="J151" s="371"/>
      <c r="K151" s="371"/>
      <c r="L151" s="398"/>
    </row>
    <row r="152" spans="1:12" s="407" customFormat="1" ht="23.45" customHeight="1">
      <c r="A152" s="367">
        <f t="shared" si="7"/>
        <v>23</v>
      </c>
      <c r="B152" s="401"/>
      <c r="C152" s="403" t="s">
        <v>1093</v>
      </c>
      <c r="D152" s="403"/>
      <c r="E152" s="430"/>
      <c r="F152" s="405"/>
      <c r="G152" s="431">
        <f>SUM(G131:G151)</f>
        <v>0</v>
      </c>
      <c r="H152" s="431"/>
      <c r="I152" s="431">
        <f>SUM(I131:I151)</f>
        <v>0</v>
      </c>
      <c r="J152" s="405"/>
      <c r="K152" s="432"/>
    </row>
    <row r="153" spans="1:12" s="355" customFormat="1" ht="23.45" customHeight="1">
      <c r="A153" s="367">
        <f t="shared" si="7"/>
        <v>24</v>
      </c>
      <c r="B153" s="367"/>
      <c r="C153" s="397" t="s">
        <v>1262</v>
      </c>
      <c r="D153" s="370"/>
      <c r="E153" s="365"/>
      <c r="F153" s="371"/>
      <c r="G153" s="371"/>
      <c r="H153" s="371"/>
      <c r="I153" s="408">
        <f>G152+I152</f>
        <v>0</v>
      </c>
      <c r="J153" s="394"/>
      <c r="K153" s="394"/>
      <c r="L153" s="395"/>
    </row>
    <row r="154" spans="1:12" s="355" customFormat="1" ht="23.45" customHeight="1">
      <c r="A154" s="367"/>
      <c r="B154" s="367"/>
      <c r="C154" s="397"/>
      <c r="D154" s="370"/>
      <c r="E154" s="365"/>
      <c r="F154" s="371"/>
      <c r="G154" s="371"/>
      <c r="H154" s="371"/>
      <c r="I154" s="408"/>
      <c r="J154" s="394"/>
      <c r="K154" s="394"/>
      <c r="L154" s="395"/>
    </row>
    <row r="155" spans="1:12" s="355" customFormat="1" ht="23.45" customHeight="1">
      <c r="A155" s="367"/>
      <c r="B155" s="367"/>
      <c r="C155" s="370"/>
      <c r="D155" s="370"/>
      <c r="E155" s="365"/>
      <c r="F155" s="371"/>
      <c r="G155" s="371"/>
      <c r="H155" s="371"/>
      <c r="I155" s="371"/>
      <c r="J155" s="394"/>
      <c r="K155" s="394"/>
      <c r="L155" s="395"/>
    </row>
    <row r="156" spans="1:12" s="355" customFormat="1" ht="23.45" customHeight="1">
      <c r="A156" s="367"/>
      <c r="B156" s="367"/>
      <c r="C156" s="370"/>
      <c r="D156" s="370"/>
      <c r="E156" s="365"/>
      <c r="F156" s="371"/>
      <c r="G156" s="371"/>
      <c r="H156" s="371"/>
      <c r="I156" s="371"/>
      <c r="J156" s="394"/>
      <c r="K156" s="394"/>
      <c r="L156" s="395"/>
    </row>
    <row r="157" spans="1:12" s="355" customFormat="1" ht="23.45" customHeight="1">
      <c r="A157" s="367"/>
      <c r="B157" s="367"/>
      <c r="C157" s="370"/>
      <c r="D157" s="370"/>
      <c r="E157" s="365"/>
      <c r="F157" s="371"/>
      <c r="G157" s="371"/>
      <c r="H157" s="371"/>
      <c r="I157" s="371"/>
      <c r="J157" s="394"/>
      <c r="K157" s="394"/>
      <c r="L157" s="395"/>
    </row>
    <row r="158" spans="1:12" s="355" customFormat="1" ht="23.45" customHeight="1">
      <c r="A158" s="367"/>
      <c r="B158" s="367"/>
      <c r="C158" s="370"/>
      <c r="D158" s="370"/>
      <c r="E158" s="365"/>
      <c r="F158" s="371"/>
      <c r="G158" s="371"/>
      <c r="H158" s="371"/>
      <c r="I158" s="371"/>
      <c r="J158" s="394"/>
      <c r="K158" s="394"/>
      <c r="L158" s="395"/>
    </row>
    <row r="159" spans="1:12" s="355" customFormat="1" ht="23.45" customHeight="1">
      <c r="A159" s="367"/>
      <c r="B159" s="367"/>
      <c r="C159" s="370"/>
      <c r="D159" s="370"/>
      <c r="E159" s="365"/>
      <c r="F159" s="371"/>
      <c r="G159" s="371"/>
      <c r="H159" s="371"/>
      <c r="I159" s="371"/>
      <c r="J159" s="394"/>
      <c r="K159" s="394"/>
      <c r="L159" s="395"/>
    </row>
    <row r="160" spans="1:12" s="355" customFormat="1" ht="23.45" customHeight="1">
      <c r="A160" s="367"/>
      <c r="B160" s="367"/>
      <c r="C160" s="370"/>
      <c r="D160" s="370"/>
      <c r="E160" s="365"/>
      <c r="F160" s="371"/>
      <c r="G160" s="371"/>
      <c r="H160" s="371"/>
      <c r="I160" s="371"/>
      <c r="J160" s="394"/>
      <c r="K160" s="394"/>
      <c r="L160" s="395"/>
    </row>
    <row r="161" spans="1:12" s="355" customFormat="1" ht="23.45" customHeight="1">
      <c r="A161" s="367"/>
      <c r="B161" s="367"/>
      <c r="C161" s="370"/>
      <c r="D161" s="370"/>
      <c r="E161" s="365"/>
      <c r="F161" s="371"/>
      <c r="G161" s="371"/>
      <c r="H161" s="371"/>
      <c r="I161" s="371"/>
      <c r="J161" s="394"/>
      <c r="K161" s="394"/>
      <c r="L161" s="395"/>
    </row>
    <row r="162" spans="1:12" s="355" customFormat="1" ht="23.45" customHeight="1">
      <c r="A162" s="367"/>
      <c r="B162" s="367"/>
      <c r="C162" s="370"/>
      <c r="D162" s="370"/>
      <c r="E162" s="365"/>
      <c r="F162" s="371"/>
      <c r="G162" s="371"/>
      <c r="H162" s="371"/>
      <c r="I162" s="371"/>
      <c r="J162" s="394"/>
      <c r="K162" s="394"/>
      <c r="L162" s="395"/>
    </row>
    <row r="163" spans="1:12" s="355" customFormat="1" ht="23.45" customHeight="1">
      <c r="A163" s="367"/>
      <c r="B163" s="367"/>
      <c r="C163" s="370"/>
      <c r="D163" s="370"/>
      <c r="E163" s="365"/>
      <c r="F163" s="371"/>
      <c r="G163" s="371"/>
      <c r="H163" s="371"/>
      <c r="I163" s="371"/>
      <c r="J163" s="394"/>
      <c r="K163" s="394"/>
      <c r="L163" s="395"/>
    </row>
    <row r="164" spans="1:12" s="355" customFormat="1" ht="23.45" customHeight="1">
      <c r="A164" s="367"/>
      <c r="B164" s="367"/>
      <c r="C164" s="370"/>
      <c r="D164" s="370"/>
      <c r="E164" s="365"/>
      <c r="F164" s="371"/>
      <c r="G164" s="371"/>
      <c r="H164" s="371"/>
      <c r="I164" s="371"/>
      <c r="J164" s="394"/>
      <c r="K164" s="394"/>
      <c r="L164" s="395"/>
    </row>
    <row r="165" spans="1:12" s="355" customFormat="1" ht="23.45" customHeight="1">
      <c r="A165" s="367"/>
      <c r="B165" s="367"/>
      <c r="C165" s="370"/>
      <c r="D165" s="370"/>
      <c r="E165" s="365"/>
      <c r="F165" s="371"/>
      <c r="G165" s="371"/>
      <c r="H165" s="371"/>
      <c r="I165" s="371"/>
      <c r="J165" s="394"/>
      <c r="K165" s="394"/>
      <c r="L165" s="395"/>
    </row>
    <row r="166" spans="1:12" s="355" customFormat="1" ht="23.45" customHeight="1">
      <c r="A166" s="367"/>
      <c r="B166" s="367"/>
      <c r="C166" s="370"/>
      <c r="D166" s="370"/>
      <c r="E166" s="365"/>
      <c r="F166" s="371"/>
      <c r="G166" s="371"/>
      <c r="H166" s="371"/>
      <c r="I166" s="371"/>
      <c r="J166" s="394"/>
      <c r="K166" s="394"/>
      <c r="L166" s="395"/>
    </row>
    <row r="167" spans="1:12" s="355" customFormat="1" ht="23.45" customHeight="1">
      <c r="A167" s="367"/>
      <c r="B167" s="367"/>
      <c r="C167" s="370"/>
      <c r="D167" s="370"/>
      <c r="E167" s="365"/>
      <c r="F167" s="371"/>
      <c r="G167" s="371"/>
      <c r="H167" s="371"/>
      <c r="I167" s="371"/>
      <c r="J167" s="394"/>
      <c r="K167" s="394"/>
      <c r="L167" s="395"/>
    </row>
    <row r="168" spans="1:12" s="355" customFormat="1" ht="23.45" customHeight="1">
      <c r="A168" s="367"/>
      <c r="B168" s="367"/>
      <c r="C168" s="370"/>
      <c r="D168" s="370"/>
      <c r="E168" s="365"/>
      <c r="F168" s="371"/>
      <c r="G168" s="371"/>
      <c r="H168" s="371"/>
      <c r="I168" s="371"/>
      <c r="J168" s="394"/>
      <c r="K168" s="394"/>
      <c r="L168" s="395"/>
    </row>
    <row r="169" spans="1:12" s="355" customFormat="1" ht="23.45" customHeight="1">
      <c r="A169" s="367"/>
      <c r="B169" s="367"/>
      <c r="C169" s="370"/>
      <c r="D169" s="370"/>
      <c r="E169" s="365"/>
      <c r="F169" s="371"/>
      <c r="G169" s="371"/>
      <c r="H169" s="371"/>
      <c r="I169" s="371"/>
      <c r="J169" s="394"/>
      <c r="K169" s="394"/>
      <c r="L169" s="395"/>
    </row>
    <row r="170" spans="1:12" s="355" customFormat="1" ht="23.45" customHeight="1">
      <c r="A170" s="367"/>
      <c r="B170" s="367"/>
      <c r="C170" s="370"/>
      <c r="D170" s="370"/>
      <c r="E170" s="365"/>
      <c r="F170" s="371"/>
      <c r="G170" s="371"/>
      <c r="H170" s="371"/>
      <c r="I170" s="371"/>
      <c r="J170" s="394"/>
      <c r="K170" s="394"/>
      <c r="L170" s="395"/>
    </row>
    <row r="171" spans="1:12" s="355" customFormat="1" ht="23.45" customHeight="1">
      <c r="A171" s="367"/>
      <c r="B171" s="367"/>
      <c r="C171" s="370"/>
      <c r="D171" s="370"/>
      <c r="E171" s="365"/>
      <c r="F171" s="371"/>
      <c r="G171" s="371"/>
      <c r="H171" s="371"/>
      <c r="I171" s="371"/>
      <c r="J171" s="394"/>
      <c r="K171" s="394"/>
      <c r="L171" s="395"/>
    </row>
    <row r="172" spans="1:12" s="355" customFormat="1" ht="23.45" customHeight="1">
      <c r="A172" s="367"/>
      <c r="B172" s="367"/>
      <c r="C172" s="370"/>
      <c r="D172" s="370"/>
      <c r="E172" s="365"/>
      <c r="F172" s="371"/>
      <c r="G172" s="371"/>
      <c r="H172" s="371"/>
      <c r="I172" s="371"/>
      <c r="J172" s="394"/>
      <c r="K172" s="394"/>
      <c r="L172" s="395"/>
    </row>
    <row r="173" spans="1:12" s="355" customFormat="1" ht="23.45" customHeight="1">
      <c r="A173" s="367"/>
      <c r="B173" s="367"/>
      <c r="C173" s="370"/>
      <c r="D173" s="370"/>
      <c r="E173" s="365"/>
      <c r="F173" s="371"/>
      <c r="G173" s="371"/>
      <c r="H173" s="371"/>
      <c r="I173" s="371"/>
      <c r="J173" s="394"/>
      <c r="K173" s="394"/>
      <c r="L173" s="395"/>
    </row>
    <row r="174" spans="1:12" s="355" customFormat="1" ht="23.45" customHeight="1">
      <c r="A174" s="367"/>
      <c r="B174" s="367"/>
      <c r="C174" s="370"/>
      <c r="D174" s="370"/>
      <c r="E174" s="365"/>
      <c r="F174" s="371"/>
      <c r="G174" s="371"/>
      <c r="H174" s="371"/>
      <c r="I174" s="371"/>
      <c r="J174" s="394"/>
      <c r="K174" s="394"/>
      <c r="L174" s="395"/>
    </row>
    <row r="175" spans="1:12" s="355" customFormat="1" ht="23.45" customHeight="1">
      <c r="A175" s="367"/>
      <c r="B175" s="367"/>
      <c r="C175" s="370"/>
      <c r="D175" s="370"/>
      <c r="E175" s="365"/>
      <c r="F175" s="371"/>
      <c r="G175" s="371"/>
      <c r="H175" s="371"/>
      <c r="I175" s="371"/>
      <c r="J175" s="394"/>
      <c r="K175" s="394"/>
      <c r="L175" s="395"/>
    </row>
    <row r="176" spans="1:12" s="355" customFormat="1" ht="23.45" customHeight="1">
      <c r="A176" s="367"/>
      <c r="B176" s="367"/>
      <c r="C176" s="370"/>
      <c r="D176" s="370"/>
      <c r="E176" s="365"/>
      <c r="F176" s="371"/>
      <c r="G176" s="371"/>
      <c r="H176" s="371"/>
      <c r="I176" s="371"/>
      <c r="J176" s="394"/>
      <c r="K176" s="394"/>
      <c r="L176" s="395"/>
    </row>
    <row r="177" spans="1:12" s="355" customFormat="1" ht="23.45" customHeight="1">
      <c r="A177" s="367"/>
      <c r="B177" s="367"/>
      <c r="C177" s="370"/>
      <c r="D177" s="370"/>
      <c r="E177" s="365"/>
      <c r="F177" s="371"/>
      <c r="G177" s="371"/>
      <c r="H177" s="371"/>
      <c r="I177" s="371"/>
      <c r="J177" s="394"/>
      <c r="K177" s="394"/>
      <c r="L177" s="395"/>
    </row>
    <row r="178" spans="1:12" s="355" customFormat="1" ht="23.45" customHeight="1">
      <c r="A178" s="367"/>
      <c r="B178" s="367"/>
      <c r="C178" s="370"/>
      <c r="D178" s="370"/>
      <c r="E178" s="365"/>
      <c r="F178" s="371"/>
      <c r="G178" s="371"/>
      <c r="H178" s="371"/>
      <c r="I178" s="371"/>
      <c r="J178" s="394"/>
      <c r="K178" s="394"/>
      <c r="L178" s="395"/>
    </row>
    <row r="179" spans="1:12" s="355" customFormat="1" ht="23.45" customHeight="1">
      <c r="A179" s="367"/>
      <c r="B179" s="367"/>
      <c r="C179" s="370"/>
      <c r="D179" s="370"/>
      <c r="E179" s="365"/>
      <c r="F179" s="371"/>
      <c r="G179" s="371"/>
      <c r="H179" s="371"/>
      <c r="I179" s="371"/>
      <c r="J179" s="394"/>
      <c r="K179" s="394"/>
      <c r="L179" s="395"/>
    </row>
    <row r="180" spans="1:12" s="355" customFormat="1" ht="23.45" customHeight="1">
      <c r="A180" s="367"/>
      <c r="B180" s="367"/>
      <c r="C180" s="370"/>
      <c r="D180" s="370"/>
      <c r="E180" s="365"/>
      <c r="F180" s="371"/>
      <c r="G180" s="371"/>
      <c r="H180" s="371"/>
      <c r="I180" s="371"/>
      <c r="J180" s="394"/>
      <c r="K180" s="394"/>
      <c r="L180" s="395"/>
    </row>
    <row r="181" spans="1:12" s="355" customFormat="1" ht="23.45" customHeight="1">
      <c r="A181" s="367"/>
      <c r="B181" s="367"/>
      <c r="C181" s="370"/>
      <c r="D181" s="370"/>
      <c r="E181" s="365"/>
      <c r="F181" s="371"/>
      <c r="G181" s="371"/>
      <c r="H181" s="371"/>
      <c r="I181" s="371"/>
      <c r="J181" s="394"/>
      <c r="K181" s="394"/>
      <c r="L181" s="395"/>
    </row>
    <row r="182" spans="1:12" s="355" customFormat="1" ht="23.45" customHeight="1">
      <c r="A182" s="367"/>
      <c r="B182" s="367"/>
      <c r="C182" s="370"/>
      <c r="D182" s="370"/>
      <c r="E182" s="365"/>
      <c r="F182" s="371"/>
      <c r="G182" s="371"/>
      <c r="H182" s="371"/>
      <c r="I182" s="371"/>
      <c r="J182" s="394"/>
      <c r="K182" s="394"/>
      <c r="L182" s="395"/>
    </row>
    <row r="183" spans="1:12" s="355" customFormat="1" ht="23.45" customHeight="1">
      <c r="A183" s="367"/>
      <c r="B183" s="367"/>
      <c r="C183" s="370"/>
      <c r="D183" s="370"/>
      <c r="E183" s="365"/>
      <c r="F183" s="371"/>
      <c r="G183" s="371"/>
      <c r="H183" s="371"/>
      <c r="I183" s="371"/>
      <c r="J183" s="394"/>
      <c r="K183" s="394"/>
      <c r="L183" s="395"/>
    </row>
    <row r="184" spans="1:12" s="355" customFormat="1" ht="23.45" customHeight="1">
      <c r="A184" s="367"/>
      <c r="B184" s="367"/>
      <c r="C184" s="370"/>
      <c r="D184" s="370"/>
      <c r="E184" s="365"/>
      <c r="F184" s="371"/>
      <c r="G184" s="371"/>
      <c r="H184" s="371"/>
      <c r="I184" s="371"/>
      <c r="J184" s="394"/>
      <c r="K184" s="394"/>
      <c r="L184" s="395"/>
    </row>
    <row r="185" spans="1:12" s="355" customFormat="1" ht="23.45" customHeight="1">
      <c r="A185" s="367"/>
      <c r="B185" s="367"/>
      <c r="C185" s="370"/>
      <c r="D185" s="370"/>
      <c r="E185" s="365"/>
      <c r="F185" s="371"/>
      <c r="G185" s="371"/>
      <c r="H185" s="371"/>
      <c r="I185" s="371"/>
      <c r="J185" s="394"/>
      <c r="K185" s="394"/>
      <c r="L185" s="395"/>
    </row>
    <row r="186" spans="1:12" s="355" customFormat="1" ht="23.45" customHeight="1">
      <c r="A186" s="367"/>
      <c r="B186" s="367"/>
      <c r="C186" s="370"/>
      <c r="D186" s="370"/>
      <c r="E186" s="365"/>
      <c r="F186" s="371"/>
      <c r="G186" s="371"/>
      <c r="H186" s="371"/>
      <c r="I186" s="371"/>
      <c r="J186" s="394"/>
      <c r="K186" s="394"/>
      <c r="L186" s="395"/>
    </row>
    <row r="187" spans="1:12" s="355" customFormat="1" ht="23.45" customHeight="1">
      <c r="A187" s="367"/>
      <c r="B187" s="367"/>
      <c r="C187" s="370"/>
      <c r="D187" s="370"/>
      <c r="E187" s="365"/>
      <c r="F187" s="371"/>
      <c r="G187" s="371"/>
      <c r="H187" s="371"/>
      <c r="I187" s="371"/>
      <c r="J187" s="394"/>
      <c r="K187" s="394"/>
      <c r="L187" s="395"/>
    </row>
    <row r="188" spans="1:12" s="355" customFormat="1" ht="23.45" customHeight="1">
      <c r="A188" s="367"/>
      <c r="B188" s="367"/>
      <c r="C188" s="370"/>
      <c r="D188" s="370"/>
      <c r="E188" s="365"/>
      <c r="F188" s="371"/>
      <c r="G188" s="371"/>
      <c r="H188" s="371"/>
      <c r="I188" s="371"/>
      <c r="J188" s="394"/>
      <c r="K188" s="394"/>
      <c r="L188" s="395"/>
    </row>
    <row r="189" spans="1:12" s="355" customFormat="1" ht="23.45" customHeight="1">
      <c r="A189" s="367"/>
      <c r="B189" s="367"/>
      <c r="C189" s="370"/>
      <c r="D189" s="370"/>
      <c r="E189" s="365"/>
      <c r="F189" s="371"/>
      <c r="G189" s="371"/>
      <c r="H189" s="371"/>
      <c r="I189" s="371"/>
      <c r="J189" s="394"/>
      <c r="K189" s="394"/>
      <c r="L189" s="395"/>
    </row>
    <row r="190" spans="1:12" s="355" customFormat="1" ht="23.45" customHeight="1">
      <c r="A190" s="367"/>
      <c r="B190" s="367"/>
      <c r="C190" s="370"/>
      <c r="D190" s="370"/>
      <c r="E190" s="365"/>
      <c r="F190" s="371"/>
      <c r="G190" s="371"/>
      <c r="H190" s="371"/>
      <c r="I190" s="371"/>
      <c r="J190" s="394"/>
      <c r="K190" s="394"/>
      <c r="L190" s="395"/>
    </row>
    <row r="191" spans="1:12" s="355" customFormat="1" ht="23.45" customHeight="1">
      <c r="A191" s="367"/>
      <c r="B191" s="367"/>
      <c r="C191" s="370"/>
      <c r="D191" s="370"/>
      <c r="E191" s="365"/>
      <c r="F191" s="371"/>
      <c r="G191" s="371"/>
      <c r="H191" s="371"/>
      <c r="I191" s="371"/>
      <c r="J191" s="394"/>
      <c r="K191" s="394"/>
      <c r="L191" s="395"/>
    </row>
    <row r="192" spans="1:12" s="355" customFormat="1" ht="23.45" customHeight="1">
      <c r="A192" s="367"/>
      <c r="B192" s="367"/>
      <c r="C192" s="370"/>
      <c r="D192" s="370"/>
      <c r="E192" s="365"/>
      <c r="F192" s="371"/>
      <c r="G192" s="371"/>
      <c r="H192" s="371"/>
      <c r="I192" s="371"/>
      <c r="J192" s="394"/>
      <c r="K192" s="394"/>
      <c r="L192" s="395"/>
    </row>
    <row r="193" spans="1:12" s="355" customFormat="1" ht="23.45" customHeight="1">
      <c r="A193" s="367"/>
      <c r="B193" s="367"/>
      <c r="C193" s="370"/>
      <c r="D193" s="370"/>
      <c r="E193" s="365"/>
      <c r="F193" s="371"/>
      <c r="G193" s="371"/>
      <c r="H193" s="371"/>
      <c r="I193" s="371"/>
      <c r="J193" s="394"/>
      <c r="K193" s="394"/>
      <c r="L193" s="395"/>
    </row>
    <row r="194" spans="1:12" s="355" customFormat="1" ht="23.45" customHeight="1">
      <c r="A194" s="367"/>
      <c r="B194" s="367"/>
      <c r="C194" s="370"/>
      <c r="D194" s="370"/>
      <c r="E194" s="365"/>
      <c r="F194" s="371"/>
      <c r="G194" s="371"/>
      <c r="H194" s="371"/>
      <c r="I194" s="371"/>
      <c r="J194" s="394"/>
      <c r="K194" s="394"/>
      <c r="L194" s="395"/>
    </row>
    <row r="195" spans="1:12" s="355" customFormat="1" ht="23.45" customHeight="1">
      <c r="A195" s="367"/>
      <c r="B195" s="367"/>
      <c r="C195" s="370"/>
      <c r="D195" s="370"/>
      <c r="E195" s="365"/>
      <c r="F195" s="371"/>
      <c r="G195" s="371"/>
      <c r="H195" s="371"/>
      <c r="I195" s="371"/>
      <c r="J195" s="394"/>
      <c r="K195" s="394"/>
      <c r="L195" s="395"/>
    </row>
    <row r="196" spans="1:12" s="355" customFormat="1" ht="23.45" customHeight="1">
      <c r="A196" s="367"/>
      <c r="B196" s="367"/>
      <c r="C196" s="370"/>
      <c r="D196" s="370"/>
      <c r="E196" s="365"/>
      <c r="F196" s="371"/>
      <c r="G196" s="371"/>
      <c r="H196" s="371"/>
      <c r="I196" s="371"/>
      <c r="J196" s="394"/>
      <c r="K196" s="394"/>
      <c r="L196" s="395"/>
    </row>
    <row r="197" spans="1:12" s="355" customFormat="1" ht="23.45" customHeight="1">
      <c r="A197" s="367"/>
      <c r="B197" s="367"/>
      <c r="C197" s="370"/>
      <c r="D197" s="370"/>
      <c r="E197" s="365"/>
      <c r="F197" s="371"/>
      <c r="G197" s="371"/>
      <c r="H197" s="371"/>
      <c r="I197" s="371"/>
      <c r="J197" s="394"/>
      <c r="K197" s="394"/>
      <c r="L197" s="395"/>
    </row>
    <row r="198" spans="1:12" s="355" customFormat="1" ht="23.45" customHeight="1">
      <c r="A198" s="367"/>
      <c r="B198" s="367"/>
      <c r="C198" s="370"/>
      <c r="D198" s="370"/>
      <c r="E198" s="365"/>
      <c r="F198" s="371"/>
      <c r="G198" s="371"/>
      <c r="H198" s="371"/>
      <c r="I198" s="371"/>
      <c r="J198" s="394"/>
      <c r="K198" s="394"/>
      <c r="L198" s="395"/>
    </row>
    <row r="199" spans="1:12" s="355" customFormat="1" ht="23.45" customHeight="1">
      <c r="A199" s="367"/>
      <c r="B199" s="367"/>
      <c r="C199" s="370"/>
      <c r="D199" s="370"/>
      <c r="E199" s="365"/>
      <c r="F199" s="371"/>
      <c r="G199" s="371"/>
      <c r="H199" s="371"/>
      <c r="I199" s="371"/>
      <c r="J199" s="394"/>
      <c r="K199" s="394"/>
      <c r="L199" s="395"/>
    </row>
    <row r="200" spans="1:12" s="355" customFormat="1" ht="23.45" customHeight="1">
      <c r="A200" s="367"/>
      <c r="B200" s="367"/>
      <c r="C200" s="370"/>
      <c r="D200" s="370"/>
      <c r="E200" s="365"/>
      <c r="F200" s="371"/>
      <c r="G200" s="371"/>
      <c r="H200" s="371"/>
      <c r="I200" s="371"/>
      <c r="J200" s="394"/>
      <c r="K200" s="394"/>
      <c r="L200" s="395"/>
    </row>
    <row r="201" spans="1:12" s="355" customFormat="1" ht="23.45" customHeight="1">
      <c r="A201" s="367"/>
      <c r="B201" s="367"/>
      <c r="C201" s="370"/>
      <c r="D201" s="370"/>
      <c r="E201" s="365"/>
      <c r="F201" s="371"/>
      <c r="G201" s="371"/>
      <c r="H201" s="371"/>
      <c r="I201" s="371"/>
      <c r="J201" s="394"/>
      <c r="K201" s="394"/>
      <c r="L201" s="395"/>
    </row>
    <row r="202" spans="1:12" s="355" customFormat="1" ht="23.45" customHeight="1">
      <c r="A202" s="367"/>
      <c r="B202" s="367"/>
      <c r="C202" s="370"/>
      <c r="D202" s="370"/>
      <c r="E202" s="365"/>
      <c r="F202" s="371"/>
      <c r="G202" s="371"/>
      <c r="H202" s="371"/>
      <c r="I202" s="371"/>
      <c r="J202" s="394"/>
      <c r="K202" s="394"/>
      <c r="L202" s="395"/>
    </row>
    <row r="203" spans="1:12" s="355" customFormat="1" ht="23.45" customHeight="1">
      <c r="A203" s="367"/>
      <c r="B203" s="367"/>
      <c r="C203" s="370"/>
      <c r="D203" s="370"/>
      <c r="E203" s="365"/>
      <c r="F203" s="371"/>
      <c r="G203" s="371"/>
      <c r="H203" s="371"/>
      <c r="I203" s="371"/>
      <c r="J203" s="394"/>
      <c r="K203" s="394"/>
      <c r="L203" s="395"/>
    </row>
    <row r="204" spans="1:12" s="355" customFormat="1" ht="23.45" customHeight="1">
      <c r="A204" s="367"/>
      <c r="B204" s="367"/>
      <c r="C204" s="370"/>
      <c r="D204" s="370"/>
      <c r="E204" s="365"/>
      <c r="F204" s="371"/>
      <c r="G204" s="371"/>
      <c r="H204" s="371"/>
      <c r="I204" s="371"/>
      <c r="J204" s="394"/>
      <c r="K204" s="394"/>
      <c r="L204" s="395"/>
    </row>
    <row r="205" spans="1:12" s="355" customFormat="1" ht="23.45" customHeight="1">
      <c r="A205" s="367"/>
      <c r="B205" s="367"/>
      <c r="C205" s="370"/>
      <c r="D205" s="370"/>
      <c r="E205" s="365"/>
      <c r="F205" s="371"/>
      <c r="G205" s="371"/>
      <c r="H205" s="371"/>
      <c r="I205" s="371"/>
      <c r="J205" s="394"/>
      <c r="K205" s="394"/>
      <c r="L205" s="395"/>
    </row>
    <row r="206" spans="1:12" s="355" customFormat="1" ht="23.45" customHeight="1">
      <c r="A206" s="367"/>
      <c r="B206" s="367"/>
      <c r="C206" s="370"/>
      <c r="D206" s="370"/>
      <c r="E206" s="365"/>
      <c r="F206" s="371"/>
      <c r="G206" s="371"/>
      <c r="H206" s="371"/>
      <c r="I206" s="371"/>
      <c r="J206" s="394"/>
      <c r="K206" s="394"/>
      <c r="L206" s="395"/>
    </row>
    <row r="207" spans="1:12" s="355" customFormat="1" ht="23.45" customHeight="1">
      <c r="A207" s="367"/>
      <c r="B207" s="367"/>
      <c r="C207" s="370"/>
      <c r="D207" s="370"/>
      <c r="E207" s="365"/>
      <c r="F207" s="371"/>
      <c r="G207" s="371"/>
      <c r="H207" s="371"/>
      <c r="I207" s="371"/>
      <c r="J207" s="394"/>
      <c r="K207" s="394"/>
      <c r="L207" s="395"/>
    </row>
    <row r="208" spans="1:12" s="355" customFormat="1" ht="23.45" customHeight="1">
      <c r="A208" s="367"/>
      <c r="B208" s="367"/>
      <c r="C208" s="370"/>
      <c r="D208" s="370"/>
      <c r="E208" s="365"/>
      <c r="F208" s="371"/>
      <c r="G208" s="371"/>
      <c r="H208" s="371"/>
      <c r="I208" s="371"/>
      <c r="J208" s="394"/>
      <c r="K208" s="394"/>
      <c r="L208" s="395"/>
    </row>
    <row r="209" spans="1:12" s="355" customFormat="1" ht="23.45" customHeight="1">
      <c r="A209" s="367"/>
      <c r="B209" s="367"/>
      <c r="C209" s="370"/>
      <c r="D209" s="370"/>
      <c r="E209" s="365"/>
      <c r="F209" s="371"/>
      <c r="G209" s="371"/>
      <c r="H209" s="371"/>
      <c r="I209" s="371"/>
      <c r="J209" s="394"/>
      <c r="K209" s="394"/>
      <c r="L209" s="395"/>
    </row>
    <row r="210" spans="1:12" s="355" customFormat="1" ht="23.45" customHeight="1">
      <c r="A210" s="367"/>
      <c r="B210" s="367"/>
      <c r="C210" s="370"/>
      <c r="D210" s="370"/>
      <c r="E210" s="365"/>
      <c r="F210" s="371"/>
      <c r="G210" s="371"/>
      <c r="H210" s="371"/>
      <c r="I210" s="371"/>
      <c r="J210" s="394"/>
      <c r="K210" s="394"/>
      <c r="L210" s="395"/>
    </row>
    <row r="211" spans="1:12" s="355" customFormat="1" ht="23.45" customHeight="1">
      <c r="A211" s="367"/>
      <c r="B211" s="367"/>
      <c r="C211" s="370"/>
      <c r="D211" s="370"/>
      <c r="E211" s="365"/>
      <c r="F211" s="371"/>
      <c r="G211" s="371"/>
      <c r="H211" s="371"/>
      <c r="I211" s="371"/>
      <c r="J211" s="394"/>
      <c r="K211" s="394"/>
      <c r="L211" s="395"/>
    </row>
    <row r="212" spans="1:12" s="355" customFormat="1" ht="23.45" customHeight="1">
      <c r="A212" s="367"/>
      <c r="B212" s="367"/>
      <c r="C212" s="370"/>
      <c r="D212" s="370"/>
      <c r="E212" s="365"/>
      <c r="F212" s="371"/>
      <c r="G212" s="371"/>
      <c r="H212" s="371"/>
      <c r="I212" s="371"/>
      <c r="J212" s="394"/>
      <c r="K212" s="394"/>
      <c r="L212" s="395"/>
    </row>
    <row r="213" spans="1:12" s="355" customFormat="1" ht="23.45" customHeight="1">
      <c r="A213" s="367"/>
      <c r="B213" s="367"/>
      <c r="C213" s="370"/>
      <c r="D213" s="370"/>
      <c r="E213" s="365"/>
      <c r="F213" s="371"/>
      <c r="G213" s="371"/>
      <c r="H213" s="371"/>
      <c r="I213" s="371"/>
      <c r="J213" s="394"/>
      <c r="K213" s="394"/>
      <c r="L213" s="395"/>
    </row>
    <row r="214" spans="1:12" s="355" customFormat="1" ht="23.45" customHeight="1">
      <c r="A214" s="367"/>
      <c r="B214" s="367"/>
      <c r="C214" s="370"/>
      <c r="D214" s="370"/>
      <c r="E214" s="365"/>
      <c r="F214" s="371"/>
      <c r="G214" s="371"/>
      <c r="H214" s="371"/>
      <c r="I214" s="371"/>
      <c r="J214" s="394"/>
      <c r="K214" s="394"/>
      <c r="L214" s="395"/>
    </row>
    <row r="215" spans="1:12" s="355" customFormat="1" ht="23.45" customHeight="1">
      <c r="A215" s="367"/>
      <c r="B215" s="367"/>
      <c r="C215" s="370"/>
      <c r="D215" s="370"/>
      <c r="E215" s="365"/>
      <c r="F215" s="371"/>
      <c r="G215" s="371"/>
      <c r="H215" s="371"/>
      <c r="I215" s="371"/>
      <c r="J215" s="394"/>
      <c r="K215" s="394"/>
      <c r="L215" s="395"/>
    </row>
    <row r="216" spans="1:12" s="355" customFormat="1" ht="23.45" customHeight="1">
      <c r="A216" s="367"/>
      <c r="B216" s="367"/>
      <c r="C216" s="370"/>
      <c r="D216" s="370"/>
      <c r="E216" s="365"/>
      <c r="F216" s="371"/>
      <c r="G216" s="371"/>
      <c r="H216" s="371"/>
      <c r="I216" s="371"/>
      <c r="J216" s="394"/>
      <c r="K216" s="394"/>
      <c r="L216" s="395"/>
    </row>
    <row r="217" spans="1:12" s="355" customFormat="1" ht="23.45" customHeight="1">
      <c r="A217" s="367"/>
      <c r="B217" s="367"/>
      <c r="C217" s="370"/>
      <c r="D217" s="370"/>
      <c r="E217" s="365"/>
      <c r="F217" s="371"/>
      <c r="G217" s="371"/>
      <c r="H217" s="371"/>
      <c r="I217" s="371"/>
      <c r="J217" s="394"/>
      <c r="K217" s="394"/>
      <c r="L217" s="395"/>
    </row>
    <row r="218" spans="1:12" s="355" customFormat="1" ht="23.45" customHeight="1">
      <c r="A218" s="367"/>
      <c r="B218" s="367"/>
      <c r="C218" s="370"/>
      <c r="D218" s="370"/>
      <c r="E218" s="365"/>
      <c r="F218" s="371"/>
      <c r="G218" s="371"/>
      <c r="H218" s="371"/>
      <c r="I218" s="371"/>
      <c r="J218" s="394"/>
      <c r="K218" s="394"/>
      <c r="L218" s="395"/>
    </row>
    <row r="219" spans="1:12" s="355" customFormat="1" ht="23.45" customHeight="1">
      <c r="A219" s="367"/>
      <c r="B219" s="367"/>
      <c r="C219" s="370"/>
      <c r="D219" s="370"/>
      <c r="E219" s="365"/>
      <c r="F219" s="371"/>
      <c r="G219" s="371"/>
      <c r="H219" s="371"/>
      <c r="I219" s="371"/>
      <c r="J219" s="394"/>
      <c r="K219" s="394"/>
      <c r="L219" s="395"/>
    </row>
    <row r="220" spans="1:12" s="355" customFormat="1" ht="23.45" customHeight="1">
      <c r="A220" s="367"/>
      <c r="B220" s="367"/>
      <c r="C220" s="370"/>
      <c r="D220" s="370"/>
      <c r="E220" s="365"/>
      <c r="F220" s="371"/>
      <c r="G220" s="371"/>
      <c r="H220" s="371"/>
      <c r="I220" s="371"/>
      <c r="J220" s="394"/>
      <c r="K220" s="394"/>
      <c r="L220" s="395"/>
    </row>
    <row r="221" spans="1:12" s="355" customFormat="1" ht="23.45" customHeight="1">
      <c r="A221" s="367"/>
      <c r="B221" s="367"/>
      <c r="C221" s="370"/>
      <c r="D221" s="370"/>
      <c r="E221" s="365"/>
      <c r="F221" s="371"/>
      <c r="G221" s="371"/>
      <c r="H221" s="371"/>
      <c r="I221" s="371"/>
      <c r="J221" s="394"/>
      <c r="K221" s="394"/>
      <c r="L221" s="395"/>
    </row>
    <row r="222" spans="1:12" s="355" customFormat="1" ht="23.45" customHeight="1">
      <c r="A222" s="367"/>
      <c r="B222" s="367"/>
      <c r="C222" s="370"/>
      <c r="D222" s="370"/>
      <c r="E222" s="365"/>
      <c r="F222" s="371"/>
      <c r="G222" s="371"/>
      <c r="H222" s="371"/>
      <c r="I222" s="371"/>
      <c r="J222" s="394"/>
      <c r="K222" s="394"/>
      <c r="L222" s="395"/>
    </row>
    <row r="223" spans="1:12" s="355" customFormat="1" ht="23.45" customHeight="1">
      <c r="A223" s="367"/>
      <c r="B223" s="367"/>
      <c r="C223" s="370"/>
      <c r="D223" s="370"/>
      <c r="E223" s="365"/>
      <c r="F223" s="371"/>
      <c r="G223" s="371"/>
      <c r="H223" s="371"/>
      <c r="I223" s="371"/>
      <c r="J223" s="394"/>
      <c r="K223" s="394"/>
      <c r="L223" s="395"/>
    </row>
    <row r="224" spans="1:12" s="355" customFormat="1" ht="23.45" customHeight="1">
      <c r="A224" s="367"/>
      <c r="B224" s="367"/>
      <c r="C224" s="370"/>
      <c r="D224" s="370"/>
      <c r="E224" s="365"/>
      <c r="F224" s="371"/>
      <c r="G224" s="371"/>
      <c r="H224" s="371"/>
      <c r="I224" s="371"/>
      <c r="J224" s="394"/>
      <c r="K224" s="394"/>
      <c r="L224" s="395"/>
    </row>
    <row r="225" spans="1:12" s="355" customFormat="1" ht="23.45" customHeight="1">
      <c r="A225" s="367"/>
      <c r="B225" s="367"/>
      <c r="C225" s="370"/>
      <c r="D225" s="370"/>
      <c r="E225" s="365"/>
      <c r="F225" s="371"/>
      <c r="G225" s="371"/>
      <c r="H225" s="371"/>
      <c r="I225" s="371"/>
      <c r="J225" s="394"/>
      <c r="K225" s="394"/>
      <c r="L225" s="395"/>
    </row>
    <row r="226" spans="1:12" s="355" customFormat="1" ht="23.45" customHeight="1">
      <c r="A226" s="367"/>
      <c r="B226" s="367"/>
      <c r="C226" s="370"/>
      <c r="D226" s="370"/>
      <c r="E226" s="365"/>
      <c r="F226" s="371"/>
      <c r="G226" s="371"/>
      <c r="H226" s="371"/>
      <c r="I226" s="371"/>
      <c r="J226" s="394"/>
      <c r="K226" s="394"/>
      <c r="L226" s="395"/>
    </row>
    <row r="227" spans="1:12" s="355" customFormat="1" ht="23.45" customHeight="1">
      <c r="A227" s="367"/>
      <c r="B227" s="367"/>
      <c r="C227" s="370"/>
      <c r="D227" s="370"/>
      <c r="E227" s="365"/>
      <c r="F227" s="371"/>
      <c r="G227" s="371"/>
      <c r="H227" s="371"/>
      <c r="I227" s="371"/>
      <c r="J227" s="394"/>
      <c r="K227" s="394"/>
      <c r="L227" s="395"/>
    </row>
    <row r="228" spans="1:12" s="355" customFormat="1" ht="23.45" customHeight="1">
      <c r="A228" s="367"/>
      <c r="B228" s="367"/>
      <c r="C228" s="370"/>
      <c r="D228" s="370"/>
      <c r="E228" s="365"/>
      <c r="F228" s="371"/>
      <c r="G228" s="371"/>
      <c r="H228" s="371"/>
      <c r="I228" s="371"/>
      <c r="J228" s="394"/>
      <c r="K228" s="394"/>
      <c r="L228" s="395"/>
    </row>
    <row r="229" spans="1:12" s="355" customFormat="1" ht="23.45" customHeight="1">
      <c r="A229" s="367"/>
      <c r="B229" s="367"/>
      <c r="C229" s="370"/>
      <c r="D229" s="370"/>
      <c r="E229" s="365"/>
      <c r="F229" s="371"/>
      <c r="G229" s="371"/>
      <c r="H229" s="371"/>
      <c r="I229" s="371"/>
      <c r="J229" s="394"/>
      <c r="K229" s="394"/>
      <c r="L229" s="395"/>
    </row>
    <row r="230" spans="1:12" s="355" customFormat="1" ht="23.45" customHeight="1">
      <c r="A230" s="367"/>
      <c r="B230" s="367"/>
      <c r="C230" s="370"/>
      <c r="D230" s="370"/>
      <c r="E230" s="365"/>
      <c r="F230" s="371"/>
      <c r="G230" s="371"/>
      <c r="H230" s="371"/>
      <c r="I230" s="371"/>
      <c r="J230" s="394"/>
      <c r="K230" s="394"/>
      <c r="L230" s="395"/>
    </row>
    <row r="231" spans="1:12" s="355" customFormat="1" ht="23.45" customHeight="1">
      <c r="A231" s="367"/>
      <c r="B231" s="367"/>
      <c r="C231" s="370"/>
      <c r="D231" s="370"/>
      <c r="E231" s="365"/>
      <c r="F231" s="371"/>
      <c r="G231" s="371"/>
      <c r="H231" s="371"/>
      <c r="I231" s="371"/>
      <c r="J231" s="394"/>
      <c r="K231" s="394"/>
      <c r="L231" s="395"/>
    </row>
    <row r="232" spans="1:12" s="355" customFormat="1" ht="23.45" customHeight="1">
      <c r="A232" s="367"/>
      <c r="B232" s="367"/>
      <c r="C232" s="370"/>
      <c r="D232" s="370"/>
      <c r="E232" s="365"/>
      <c r="F232" s="371"/>
      <c r="G232" s="371"/>
      <c r="H232" s="371"/>
      <c r="I232" s="371"/>
      <c r="J232" s="394"/>
      <c r="K232" s="394"/>
      <c r="L232" s="395"/>
    </row>
    <row r="233" spans="1:12" s="355" customFormat="1" ht="23.45" customHeight="1">
      <c r="A233" s="367"/>
      <c r="B233" s="367"/>
      <c r="C233" s="370"/>
      <c r="D233" s="370"/>
      <c r="E233" s="365"/>
      <c r="F233" s="371"/>
      <c r="G233" s="371"/>
      <c r="H233" s="371"/>
      <c r="I233" s="371"/>
      <c r="J233" s="394"/>
      <c r="K233" s="394"/>
      <c r="L233" s="395"/>
    </row>
    <row r="234" spans="1:12" s="355" customFormat="1" ht="23.45" customHeight="1">
      <c r="A234" s="367"/>
      <c r="B234" s="367"/>
      <c r="C234" s="370"/>
      <c r="D234" s="370"/>
      <c r="E234" s="365"/>
      <c r="F234" s="371"/>
      <c r="G234" s="371"/>
      <c r="H234" s="371"/>
      <c r="I234" s="371"/>
      <c r="J234" s="394"/>
      <c r="K234" s="394"/>
      <c r="L234" s="395"/>
    </row>
    <row r="235" spans="1:12" s="355" customFormat="1" ht="23.45" customHeight="1">
      <c r="A235" s="367"/>
      <c r="B235" s="367"/>
      <c r="C235" s="370"/>
      <c r="D235" s="370"/>
      <c r="E235" s="365"/>
      <c r="F235" s="371"/>
      <c r="G235" s="371"/>
      <c r="H235" s="371"/>
      <c r="I235" s="371"/>
      <c r="J235" s="394"/>
      <c r="K235" s="394"/>
      <c r="L235" s="395"/>
    </row>
    <row r="236" spans="1:12" s="355" customFormat="1" ht="23.45" customHeight="1">
      <c r="A236" s="367"/>
      <c r="B236" s="367"/>
      <c r="C236" s="370"/>
      <c r="D236" s="370"/>
      <c r="E236" s="365"/>
      <c r="F236" s="371"/>
      <c r="G236" s="371"/>
      <c r="H236" s="371"/>
      <c r="I236" s="371"/>
      <c r="J236" s="394"/>
      <c r="K236" s="394"/>
      <c r="L236" s="395"/>
    </row>
    <row r="237" spans="1:12" s="355" customFormat="1" ht="23.45" customHeight="1">
      <c r="A237" s="367"/>
      <c r="B237" s="367"/>
      <c r="C237" s="370"/>
      <c r="D237" s="370"/>
      <c r="E237" s="365"/>
      <c r="F237" s="371"/>
      <c r="G237" s="371"/>
      <c r="H237" s="371"/>
      <c r="I237" s="371"/>
      <c r="J237" s="394"/>
      <c r="K237" s="394"/>
      <c r="L237" s="395"/>
    </row>
    <row r="238" spans="1:12" s="355" customFormat="1" ht="23.45" customHeight="1">
      <c r="A238" s="367"/>
      <c r="B238" s="367"/>
      <c r="C238" s="370"/>
      <c r="D238" s="370"/>
      <c r="E238" s="365"/>
      <c r="F238" s="371"/>
      <c r="G238" s="371"/>
      <c r="H238" s="371"/>
      <c r="I238" s="371"/>
      <c r="J238" s="394"/>
      <c r="K238" s="394"/>
      <c r="L238" s="395"/>
    </row>
    <row r="239" spans="1:12" s="355" customFormat="1" ht="23.45" customHeight="1">
      <c r="A239" s="367"/>
      <c r="B239" s="367"/>
      <c r="C239" s="370"/>
      <c r="D239" s="370"/>
      <c r="E239" s="365"/>
      <c r="F239" s="371"/>
      <c r="G239" s="371"/>
      <c r="H239" s="371"/>
      <c r="I239" s="371"/>
      <c r="J239" s="394"/>
      <c r="K239" s="394"/>
      <c r="L239" s="395"/>
    </row>
    <row r="240" spans="1:12" s="355" customFormat="1" ht="23.45" customHeight="1">
      <c r="A240" s="367"/>
      <c r="B240" s="367"/>
      <c r="C240" s="370"/>
      <c r="D240" s="370"/>
      <c r="E240" s="365"/>
      <c r="F240" s="371"/>
      <c r="G240" s="371"/>
      <c r="H240" s="371"/>
      <c r="I240" s="371"/>
      <c r="J240" s="394"/>
      <c r="K240" s="394"/>
      <c r="L240" s="395"/>
    </row>
    <row r="241" spans="1:12" s="355" customFormat="1" ht="23.45" customHeight="1">
      <c r="A241" s="367"/>
      <c r="B241" s="367"/>
      <c r="C241" s="370"/>
      <c r="D241" s="370"/>
      <c r="E241" s="365"/>
      <c r="F241" s="371"/>
      <c r="G241" s="371"/>
      <c r="H241" s="371"/>
      <c r="I241" s="371"/>
      <c r="J241" s="394"/>
      <c r="K241" s="394"/>
      <c r="L241" s="395"/>
    </row>
    <row r="242" spans="1:12" s="355" customFormat="1" ht="23.45" customHeight="1">
      <c r="A242" s="367"/>
      <c r="B242" s="367"/>
      <c r="C242" s="370"/>
      <c r="D242" s="370"/>
      <c r="E242" s="365"/>
      <c r="F242" s="371"/>
      <c r="G242" s="371"/>
      <c r="H242" s="371"/>
      <c r="I242" s="371"/>
      <c r="J242" s="394"/>
      <c r="K242" s="394"/>
      <c r="L242" s="395"/>
    </row>
    <row r="243" spans="1:12" s="355" customFormat="1" ht="23.45" customHeight="1">
      <c r="A243" s="367"/>
      <c r="B243" s="367"/>
      <c r="C243" s="370"/>
      <c r="D243" s="370"/>
      <c r="E243" s="365"/>
      <c r="F243" s="371"/>
      <c r="G243" s="371"/>
      <c r="H243" s="371"/>
      <c r="I243" s="371"/>
      <c r="J243" s="394"/>
      <c r="K243" s="394"/>
      <c r="L243" s="395"/>
    </row>
    <row r="244" spans="1:12" s="355" customFormat="1" ht="23.45" customHeight="1">
      <c r="A244" s="367"/>
      <c r="B244" s="367"/>
      <c r="C244" s="370"/>
      <c r="D244" s="370"/>
      <c r="E244" s="365"/>
      <c r="F244" s="371"/>
      <c r="G244" s="371"/>
      <c r="H244" s="371"/>
      <c r="I244" s="371"/>
      <c r="J244" s="394"/>
      <c r="K244" s="394"/>
      <c r="L244" s="395"/>
    </row>
    <row r="245" spans="1:12" s="355" customFormat="1" ht="23.45" customHeight="1">
      <c r="A245" s="367"/>
      <c r="B245" s="367"/>
      <c r="C245" s="370"/>
      <c r="D245" s="370"/>
      <c r="E245" s="365"/>
      <c r="F245" s="371"/>
      <c r="G245" s="371"/>
      <c r="H245" s="371"/>
      <c r="I245" s="371"/>
      <c r="J245" s="394"/>
      <c r="K245" s="394"/>
      <c r="L245" s="395"/>
    </row>
    <row r="246" spans="1:12" s="355" customFormat="1" ht="23.45" customHeight="1">
      <c r="A246" s="367"/>
      <c r="B246" s="367"/>
      <c r="C246" s="370"/>
      <c r="D246" s="370"/>
      <c r="E246" s="365"/>
      <c r="F246" s="371"/>
      <c r="G246" s="371"/>
      <c r="H246" s="371"/>
      <c r="I246" s="371"/>
      <c r="J246" s="394"/>
      <c r="K246" s="394"/>
      <c r="L246" s="395"/>
    </row>
    <row r="247" spans="1:12" s="355" customFormat="1" ht="23.45" customHeight="1">
      <c r="A247" s="367"/>
      <c r="B247" s="367"/>
      <c r="C247" s="370"/>
      <c r="D247" s="370"/>
      <c r="E247" s="365"/>
      <c r="F247" s="371"/>
      <c r="G247" s="371"/>
      <c r="H247" s="371"/>
      <c r="I247" s="371"/>
      <c r="J247" s="394"/>
      <c r="K247" s="394"/>
      <c r="L247" s="395"/>
    </row>
    <row r="248" spans="1:12" s="355" customFormat="1" ht="23.45" customHeight="1">
      <c r="A248" s="367"/>
      <c r="B248" s="367"/>
      <c r="C248" s="370"/>
      <c r="D248" s="370"/>
      <c r="E248" s="365"/>
      <c r="F248" s="371"/>
      <c r="G248" s="371"/>
      <c r="H248" s="371"/>
      <c r="I248" s="371"/>
      <c r="J248" s="394"/>
      <c r="K248" s="394"/>
      <c r="L248" s="395"/>
    </row>
    <row r="249" spans="1:12" s="355" customFormat="1" ht="23.45" customHeight="1">
      <c r="A249" s="367"/>
      <c r="B249" s="367"/>
      <c r="C249" s="370"/>
      <c r="D249" s="370"/>
      <c r="E249" s="365"/>
      <c r="F249" s="371"/>
      <c r="G249" s="371"/>
      <c r="H249" s="371"/>
      <c r="I249" s="371"/>
      <c r="J249" s="394"/>
      <c r="K249" s="394"/>
      <c r="L249" s="395"/>
    </row>
    <row r="250" spans="1:12" s="355" customFormat="1" ht="23.45" customHeight="1">
      <c r="A250" s="367"/>
      <c r="B250" s="367"/>
      <c r="C250" s="370"/>
      <c r="D250" s="370"/>
      <c r="E250" s="365"/>
      <c r="F250" s="371"/>
      <c r="G250" s="371"/>
      <c r="H250" s="371"/>
      <c r="I250" s="371"/>
      <c r="J250" s="394"/>
      <c r="K250" s="394"/>
      <c r="L250" s="395"/>
    </row>
    <row r="251" spans="1:12" s="355" customFormat="1" ht="23.45" customHeight="1">
      <c r="A251" s="367"/>
      <c r="B251" s="367"/>
      <c r="C251" s="370"/>
      <c r="D251" s="370"/>
      <c r="E251" s="365"/>
      <c r="F251" s="371"/>
      <c r="G251" s="371"/>
      <c r="H251" s="371"/>
      <c r="I251" s="371"/>
      <c r="J251" s="394"/>
      <c r="K251" s="394"/>
      <c r="L251" s="395"/>
    </row>
    <row r="252" spans="1:12" s="355" customFormat="1" ht="23.45" customHeight="1">
      <c r="A252" s="367"/>
      <c r="B252" s="367"/>
      <c r="C252" s="370"/>
      <c r="D252" s="370"/>
      <c r="E252" s="365"/>
      <c r="F252" s="371"/>
      <c r="G252" s="371"/>
      <c r="H252" s="371"/>
      <c r="I252" s="371"/>
      <c r="J252" s="394"/>
      <c r="K252" s="394"/>
      <c r="L252" s="395"/>
    </row>
    <row r="253" spans="1:12" s="355" customFormat="1" ht="23.45" customHeight="1">
      <c r="A253" s="367"/>
      <c r="B253" s="367"/>
      <c r="C253" s="370"/>
      <c r="D253" s="370"/>
      <c r="E253" s="365"/>
      <c r="F253" s="371"/>
      <c r="G253" s="371"/>
      <c r="H253" s="371"/>
      <c r="I253" s="371"/>
      <c r="J253" s="394"/>
      <c r="K253" s="394"/>
      <c r="L253" s="395"/>
    </row>
    <row r="254" spans="1:12" s="355" customFormat="1" ht="23.45" customHeight="1">
      <c r="A254" s="367"/>
      <c r="B254" s="367"/>
      <c r="C254" s="370"/>
      <c r="D254" s="370"/>
      <c r="E254" s="365"/>
      <c r="F254" s="371"/>
      <c r="G254" s="371"/>
      <c r="H254" s="371"/>
      <c r="I254" s="371"/>
      <c r="J254" s="394"/>
      <c r="K254" s="394"/>
      <c r="L254" s="395"/>
    </row>
    <row r="255" spans="1:12" s="355" customFormat="1" ht="23.45" customHeight="1">
      <c r="A255" s="367"/>
      <c r="B255" s="367"/>
      <c r="C255" s="370"/>
      <c r="D255" s="370"/>
      <c r="E255" s="365"/>
      <c r="F255" s="371"/>
      <c r="G255" s="371"/>
      <c r="H255" s="371"/>
      <c r="I255" s="371"/>
      <c r="J255" s="394"/>
      <c r="K255" s="394"/>
      <c r="L255" s="395"/>
    </row>
    <row r="256" spans="1:12" s="355" customFormat="1" ht="23.45" customHeight="1">
      <c r="A256" s="367"/>
      <c r="B256" s="367"/>
      <c r="C256" s="370"/>
      <c r="D256" s="370"/>
      <c r="E256" s="365"/>
      <c r="F256" s="371"/>
      <c r="G256" s="371"/>
      <c r="H256" s="371"/>
      <c r="I256" s="371"/>
      <c r="J256" s="394"/>
      <c r="K256" s="394"/>
      <c r="L256" s="395"/>
    </row>
    <row r="257" spans="1:12" s="355" customFormat="1" ht="23.45" customHeight="1">
      <c r="A257" s="367"/>
      <c r="B257" s="367"/>
      <c r="C257" s="370"/>
      <c r="D257" s="370"/>
      <c r="E257" s="365"/>
      <c r="F257" s="371"/>
      <c r="G257" s="371"/>
      <c r="H257" s="371"/>
      <c r="I257" s="371"/>
      <c r="J257" s="394"/>
      <c r="K257" s="394"/>
      <c r="L257" s="395"/>
    </row>
    <row r="258" spans="1:12" s="355" customFormat="1" ht="23.45" customHeight="1">
      <c r="A258" s="367"/>
      <c r="B258" s="367"/>
      <c r="C258" s="370"/>
      <c r="D258" s="370"/>
      <c r="E258" s="365"/>
      <c r="F258" s="371"/>
      <c r="G258" s="371"/>
      <c r="H258" s="371"/>
      <c r="I258" s="371"/>
      <c r="J258" s="394"/>
      <c r="K258" s="394"/>
      <c r="L258" s="395"/>
    </row>
    <row r="259" spans="1:12" s="355" customFormat="1" ht="23.45" customHeight="1">
      <c r="A259" s="367"/>
      <c r="B259" s="367"/>
      <c r="C259" s="370"/>
      <c r="D259" s="370"/>
      <c r="E259" s="365"/>
      <c r="F259" s="371"/>
      <c r="G259" s="371"/>
      <c r="H259" s="371"/>
      <c r="I259" s="371"/>
      <c r="J259" s="394"/>
      <c r="K259" s="394"/>
      <c r="L259" s="395"/>
    </row>
    <row r="260" spans="1:12" s="355" customFormat="1" ht="23.45" customHeight="1">
      <c r="A260" s="367"/>
      <c r="B260" s="367"/>
      <c r="C260" s="370"/>
      <c r="D260" s="370"/>
      <c r="E260" s="365"/>
      <c r="F260" s="371"/>
      <c r="G260" s="371"/>
      <c r="H260" s="371"/>
      <c r="I260" s="371"/>
      <c r="J260" s="394"/>
      <c r="K260" s="394"/>
      <c r="L260" s="395"/>
    </row>
    <row r="261" spans="1:12" s="355" customFormat="1" ht="23.45" customHeight="1">
      <c r="A261" s="367"/>
      <c r="B261" s="367"/>
      <c r="C261" s="370"/>
      <c r="D261" s="370"/>
      <c r="E261" s="365"/>
      <c r="F261" s="371"/>
      <c r="G261" s="371"/>
      <c r="H261" s="371"/>
      <c r="I261" s="371"/>
      <c r="J261" s="394"/>
      <c r="K261" s="394"/>
      <c r="L261" s="395"/>
    </row>
    <row r="262" spans="1:12" s="355" customFormat="1" ht="23.45" customHeight="1">
      <c r="A262" s="367"/>
      <c r="B262" s="367"/>
      <c r="C262" s="370"/>
      <c r="D262" s="370"/>
      <c r="E262" s="365"/>
      <c r="F262" s="371"/>
      <c r="G262" s="371"/>
      <c r="H262" s="371"/>
      <c r="I262" s="371"/>
      <c r="J262" s="394"/>
      <c r="K262" s="394"/>
      <c r="L262" s="395"/>
    </row>
    <row r="263" spans="1:12" s="355" customFormat="1" ht="23.45" customHeight="1">
      <c r="A263" s="367"/>
      <c r="B263" s="367"/>
      <c r="C263" s="370"/>
      <c r="D263" s="370"/>
      <c r="E263" s="365"/>
      <c r="F263" s="371"/>
      <c r="G263" s="371"/>
      <c r="H263" s="371"/>
      <c r="I263" s="371"/>
      <c r="J263" s="394"/>
      <c r="K263" s="394"/>
      <c r="L263" s="395"/>
    </row>
    <row r="264" spans="1:12" s="355" customFormat="1" ht="23.45" customHeight="1">
      <c r="A264" s="367"/>
      <c r="B264" s="367"/>
      <c r="C264" s="370"/>
      <c r="D264" s="370"/>
      <c r="E264" s="365"/>
      <c r="F264" s="371"/>
      <c r="G264" s="371"/>
      <c r="H264" s="371"/>
      <c r="I264" s="371"/>
      <c r="J264" s="394"/>
      <c r="K264" s="394"/>
      <c r="L264" s="395"/>
    </row>
    <row r="265" spans="1:12" s="355" customFormat="1" ht="23.45" customHeight="1">
      <c r="A265" s="367"/>
      <c r="B265" s="367"/>
      <c r="C265" s="370"/>
      <c r="D265" s="370"/>
      <c r="E265" s="365"/>
      <c r="F265" s="371"/>
      <c r="G265" s="371"/>
      <c r="H265" s="371"/>
      <c r="I265" s="371"/>
      <c r="J265" s="394"/>
      <c r="K265" s="394"/>
      <c r="L265" s="395"/>
    </row>
    <row r="266" spans="1:12" s="355" customFormat="1" ht="23.45" customHeight="1">
      <c r="A266" s="367"/>
      <c r="B266" s="367"/>
      <c r="C266" s="370"/>
      <c r="D266" s="370"/>
      <c r="E266" s="365"/>
      <c r="F266" s="371"/>
      <c r="G266" s="371"/>
      <c r="H266" s="371"/>
      <c r="I266" s="371"/>
      <c r="J266" s="394"/>
      <c r="K266" s="394"/>
      <c r="L266" s="395"/>
    </row>
    <row r="267" spans="1:12" s="355" customFormat="1" ht="23.45" customHeight="1">
      <c r="A267" s="367"/>
      <c r="B267" s="367"/>
      <c r="C267" s="370"/>
      <c r="D267" s="370"/>
      <c r="E267" s="365"/>
      <c r="F267" s="371"/>
      <c r="G267" s="371"/>
      <c r="H267" s="371"/>
      <c r="I267" s="371"/>
      <c r="J267" s="394"/>
      <c r="K267" s="394"/>
      <c r="L267" s="395"/>
    </row>
    <row r="268" spans="1:12" s="355" customFormat="1" ht="23.45" customHeight="1">
      <c r="A268" s="367"/>
      <c r="B268" s="367"/>
      <c r="C268" s="370"/>
      <c r="D268" s="370"/>
      <c r="E268" s="365"/>
      <c r="F268" s="371"/>
      <c r="G268" s="371"/>
      <c r="H268" s="371"/>
      <c r="I268" s="371"/>
      <c r="J268" s="394"/>
      <c r="K268" s="394"/>
      <c r="L268" s="395"/>
    </row>
    <row r="269" spans="1:12" s="355" customFormat="1" ht="23.45" customHeight="1">
      <c r="A269" s="367"/>
      <c r="B269" s="367"/>
      <c r="C269" s="370"/>
      <c r="D269" s="370"/>
      <c r="E269" s="365"/>
      <c r="F269" s="371"/>
      <c r="G269" s="371"/>
      <c r="H269" s="371"/>
      <c r="I269" s="371"/>
      <c r="J269" s="394"/>
      <c r="K269" s="394"/>
      <c r="L269" s="395"/>
    </row>
    <row r="270" spans="1:12" s="355" customFormat="1" ht="23.45" customHeight="1">
      <c r="A270" s="367"/>
      <c r="B270" s="367"/>
      <c r="C270" s="370"/>
      <c r="D270" s="370"/>
      <c r="E270" s="365"/>
      <c r="F270" s="371"/>
      <c r="G270" s="371"/>
      <c r="H270" s="371"/>
      <c r="I270" s="371"/>
      <c r="J270" s="394"/>
      <c r="K270" s="394"/>
      <c r="L270" s="395"/>
    </row>
    <row r="271" spans="1:12" s="355" customFormat="1" ht="23.45" customHeight="1">
      <c r="A271" s="367"/>
      <c r="B271" s="367"/>
      <c r="C271" s="370"/>
      <c r="D271" s="370"/>
      <c r="E271" s="365"/>
      <c r="F271" s="371"/>
      <c r="G271" s="371"/>
      <c r="H271" s="371"/>
      <c r="I271" s="371"/>
      <c r="J271" s="394"/>
      <c r="K271" s="394"/>
      <c r="L271" s="395"/>
    </row>
    <row r="272" spans="1:12" s="355" customFormat="1" ht="23.45" customHeight="1">
      <c r="A272" s="367"/>
      <c r="B272" s="367"/>
      <c r="C272" s="370"/>
      <c r="D272" s="370"/>
      <c r="E272" s="365"/>
      <c r="F272" s="371"/>
      <c r="G272" s="371"/>
      <c r="H272" s="371"/>
      <c r="I272" s="371"/>
      <c r="J272" s="394"/>
      <c r="K272" s="394"/>
      <c r="L272" s="395"/>
    </row>
    <row r="273" spans="1:12" s="355" customFormat="1" ht="23.45" customHeight="1">
      <c r="A273" s="367"/>
      <c r="B273" s="367"/>
      <c r="C273" s="370"/>
      <c r="D273" s="370"/>
      <c r="E273" s="365"/>
      <c r="F273" s="371"/>
      <c r="G273" s="371"/>
      <c r="H273" s="371"/>
      <c r="I273" s="371"/>
      <c r="J273" s="394"/>
      <c r="K273" s="394"/>
      <c r="L273" s="395"/>
    </row>
    <row r="274" spans="1:12" s="355" customFormat="1" ht="23.45" customHeight="1">
      <c r="A274" s="367"/>
      <c r="B274" s="367"/>
      <c r="C274" s="370"/>
      <c r="D274" s="370"/>
      <c r="E274" s="365"/>
      <c r="F274" s="371"/>
      <c r="G274" s="371"/>
      <c r="H274" s="371"/>
      <c r="I274" s="371"/>
      <c r="J274" s="394"/>
      <c r="K274" s="394"/>
      <c r="L274" s="395"/>
    </row>
    <row r="275" spans="1:12" s="355" customFormat="1" ht="23.45" customHeight="1">
      <c r="A275" s="367"/>
      <c r="B275" s="367"/>
      <c r="C275" s="370"/>
      <c r="D275" s="370"/>
      <c r="E275" s="365"/>
      <c r="F275" s="371"/>
      <c r="G275" s="371"/>
      <c r="H275" s="371"/>
      <c r="I275" s="371"/>
      <c r="J275" s="394"/>
      <c r="K275" s="394"/>
      <c r="L275" s="395"/>
    </row>
    <row r="276" spans="1:12" s="355" customFormat="1" ht="23.45" customHeight="1">
      <c r="A276" s="367"/>
      <c r="B276" s="367"/>
      <c r="C276" s="370"/>
      <c r="D276" s="370"/>
      <c r="E276" s="365"/>
      <c r="F276" s="371"/>
      <c r="G276" s="371"/>
      <c r="H276" s="371"/>
      <c r="I276" s="371"/>
      <c r="J276" s="394"/>
      <c r="K276" s="394"/>
      <c r="L276" s="395"/>
    </row>
    <row r="277" spans="1:12" s="355" customFormat="1" ht="23.45" customHeight="1">
      <c r="A277" s="367"/>
      <c r="B277" s="367"/>
      <c r="C277" s="370"/>
      <c r="D277" s="370"/>
      <c r="E277" s="365"/>
      <c r="F277" s="371"/>
      <c r="G277" s="371"/>
      <c r="H277" s="371"/>
      <c r="I277" s="371"/>
      <c r="J277" s="394"/>
      <c r="K277" s="394"/>
      <c r="L277" s="395"/>
    </row>
    <row r="278" spans="1:12" s="355" customFormat="1" ht="23.45" customHeight="1">
      <c r="A278" s="367"/>
      <c r="B278" s="367"/>
      <c r="C278" s="370"/>
      <c r="D278" s="370"/>
      <c r="E278" s="365"/>
      <c r="F278" s="371"/>
      <c r="G278" s="371"/>
      <c r="H278" s="371"/>
      <c r="I278" s="371"/>
      <c r="J278" s="394"/>
      <c r="K278" s="394"/>
      <c r="L278" s="395"/>
    </row>
    <row r="279" spans="1:12" s="355" customFormat="1" ht="23.45" customHeight="1">
      <c r="A279" s="367"/>
      <c r="B279" s="367"/>
      <c r="C279" s="370"/>
      <c r="D279" s="370"/>
      <c r="E279" s="365"/>
      <c r="F279" s="371"/>
      <c r="G279" s="371"/>
      <c r="H279" s="371"/>
      <c r="I279" s="371"/>
      <c r="J279" s="394"/>
      <c r="K279" s="394"/>
      <c r="L279" s="395"/>
    </row>
    <row r="280" spans="1:12" s="355" customFormat="1" ht="23.45" customHeight="1">
      <c r="A280" s="367"/>
      <c r="B280" s="367"/>
      <c r="C280" s="370"/>
      <c r="D280" s="370"/>
      <c r="E280" s="365"/>
      <c r="F280" s="371"/>
      <c r="G280" s="371"/>
      <c r="H280" s="371"/>
      <c r="I280" s="371"/>
      <c r="J280" s="394"/>
      <c r="K280" s="394"/>
      <c r="L280" s="395"/>
    </row>
    <row r="281" spans="1:12" s="355" customFormat="1" ht="23.45" customHeight="1">
      <c r="A281" s="367"/>
      <c r="B281" s="367"/>
      <c r="C281" s="370"/>
      <c r="D281" s="370"/>
      <c r="E281" s="365"/>
      <c r="F281" s="371"/>
      <c r="G281" s="371"/>
      <c r="H281" s="371"/>
      <c r="I281" s="371"/>
      <c r="J281" s="394"/>
      <c r="K281" s="394"/>
      <c r="L281" s="395"/>
    </row>
    <row r="282" spans="1:12" s="355" customFormat="1" ht="23.45" customHeight="1">
      <c r="A282" s="367"/>
      <c r="B282" s="367"/>
      <c r="C282" s="370"/>
      <c r="D282" s="370"/>
      <c r="E282" s="365"/>
      <c r="F282" s="371"/>
      <c r="G282" s="371"/>
      <c r="H282" s="371"/>
      <c r="I282" s="371"/>
      <c r="J282" s="394"/>
      <c r="K282" s="394"/>
      <c r="L282" s="395"/>
    </row>
    <row r="283" spans="1:12" s="355" customFormat="1" ht="23.45" customHeight="1">
      <c r="A283" s="367"/>
      <c r="B283" s="367"/>
      <c r="C283" s="370"/>
      <c r="D283" s="370"/>
      <c r="E283" s="365"/>
      <c r="F283" s="371"/>
      <c r="G283" s="371"/>
      <c r="H283" s="371"/>
      <c r="I283" s="371"/>
      <c r="J283" s="394"/>
      <c r="K283" s="394"/>
      <c r="L283" s="395"/>
    </row>
    <row r="284" spans="1:12" s="355" customFormat="1" ht="23.45" customHeight="1">
      <c r="A284" s="367"/>
      <c r="B284" s="367"/>
      <c r="C284" s="370"/>
      <c r="D284" s="370"/>
      <c r="E284" s="365"/>
      <c r="F284" s="371"/>
      <c r="G284" s="371"/>
      <c r="H284" s="371"/>
      <c r="I284" s="371"/>
      <c r="J284" s="394"/>
      <c r="K284" s="394"/>
      <c r="L284" s="395"/>
    </row>
    <row r="285" spans="1:12" s="355" customFormat="1" ht="23.45" customHeight="1">
      <c r="A285" s="367"/>
      <c r="B285" s="367"/>
      <c r="C285" s="370"/>
      <c r="D285" s="370"/>
      <c r="E285" s="365"/>
      <c r="F285" s="371"/>
      <c r="G285" s="371"/>
      <c r="H285" s="371"/>
      <c r="I285" s="371"/>
      <c r="J285" s="394"/>
      <c r="K285" s="394"/>
      <c r="L285" s="395"/>
    </row>
    <row r="286" spans="1:12" s="355" customFormat="1" ht="23.45" customHeight="1">
      <c r="A286" s="367"/>
      <c r="B286" s="367"/>
      <c r="C286" s="370"/>
      <c r="D286" s="370"/>
      <c r="E286" s="365"/>
      <c r="F286" s="371"/>
      <c r="G286" s="371"/>
      <c r="H286" s="371"/>
      <c r="I286" s="371"/>
      <c r="J286" s="394"/>
      <c r="K286" s="394"/>
      <c r="L286" s="395"/>
    </row>
    <row r="287" spans="1:12" s="355" customFormat="1" ht="23.45" customHeight="1">
      <c r="A287" s="367"/>
      <c r="B287" s="367"/>
      <c r="C287" s="370"/>
      <c r="D287" s="370"/>
      <c r="E287" s="365"/>
      <c r="F287" s="371"/>
      <c r="G287" s="371"/>
      <c r="H287" s="371"/>
      <c r="I287" s="371"/>
      <c r="J287" s="394"/>
      <c r="K287" s="394"/>
      <c r="L287" s="395"/>
    </row>
    <row r="288" spans="1:12" s="355" customFormat="1" ht="23.45" customHeight="1">
      <c r="A288" s="367"/>
      <c r="B288" s="367"/>
      <c r="C288" s="370"/>
      <c r="D288" s="370"/>
      <c r="E288" s="365"/>
      <c r="F288" s="371"/>
      <c r="G288" s="371"/>
      <c r="H288" s="371"/>
      <c r="I288" s="371"/>
      <c r="J288" s="394"/>
      <c r="K288" s="394"/>
      <c r="L288" s="395"/>
    </row>
    <row r="289" spans="1:12" s="355" customFormat="1" ht="23.45" customHeight="1">
      <c r="A289" s="367"/>
      <c r="B289" s="367"/>
      <c r="C289" s="370"/>
      <c r="D289" s="370"/>
      <c r="E289" s="365"/>
      <c r="F289" s="371"/>
      <c r="G289" s="371"/>
      <c r="H289" s="371"/>
      <c r="I289" s="371"/>
      <c r="J289" s="394"/>
      <c r="K289" s="394"/>
      <c r="L289" s="395"/>
    </row>
    <row r="290" spans="1:12" s="355" customFormat="1" ht="23.45" customHeight="1">
      <c r="A290" s="367"/>
      <c r="B290" s="367"/>
      <c r="C290" s="370"/>
      <c r="D290" s="370"/>
      <c r="E290" s="365"/>
      <c r="F290" s="371"/>
      <c r="G290" s="371"/>
      <c r="H290" s="371"/>
      <c r="I290" s="371"/>
      <c r="J290" s="394"/>
      <c r="K290" s="394"/>
      <c r="L290" s="395"/>
    </row>
    <row r="291" spans="1:12" s="355" customFormat="1" ht="23.45" customHeight="1">
      <c r="A291" s="367"/>
      <c r="B291" s="367"/>
      <c r="C291" s="370"/>
      <c r="D291" s="370"/>
      <c r="E291" s="365"/>
      <c r="F291" s="371"/>
      <c r="G291" s="371"/>
      <c r="H291" s="371"/>
      <c r="I291" s="371"/>
      <c r="J291" s="394"/>
      <c r="K291" s="394"/>
      <c r="L291" s="395"/>
    </row>
    <row r="292" spans="1:12" s="355" customFormat="1" ht="23.45" customHeight="1">
      <c r="A292" s="367"/>
      <c r="B292" s="367"/>
      <c r="C292" s="370"/>
      <c r="D292" s="370"/>
      <c r="E292" s="365"/>
      <c r="F292" s="371"/>
      <c r="G292" s="371"/>
      <c r="H292" s="371"/>
      <c r="I292" s="371"/>
      <c r="J292" s="394"/>
      <c r="K292" s="394"/>
      <c r="L292" s="395"/>
    </row>
    <row r="293" spans="1:12" s="355" customFormat="1" ht="23.45" customHeight="1">
      <c r="A293" s="367"/>
      <c r="B293" s="367"/>
      <c r="C293" s="370"/>
      <c r="D293" s="370"/>
      <c r="E293" s="365"/>
      <c r="F293" s="371"/>
      <c r="G293" s="371"/>
      <c r="H293" s="371"/>
      <c r="I293" s="371"/>
      <c r="J293" s="394"/>
      <c r="K293" s="394"/>
      <c r="L293" s="395"/>
    </row>
    <row r="294" spans="1:12" s="355" customFormat="1" ht="23.45" customHeight="1">
      <c r="A294" s="367"/>
      <c r="B294" s="367"/>
      <c r="C294" s="370"/>
      <c r="D294" s="370"/>
      <c r="E294" s="365"/>
      <c r="F294" s="371"/>
      <c r="G294" s="371"/>
      <c r="H294" s="371"/>
      <c r="I294" s="371"/>
      <c r="J294" s="394"/>
      <c r="K294" s="394"/>
      <c r="L294" s="395"/>
    </row>
    <row r="295" spans="1:12" s="355" customFormat="1" ht="23.45" customHeight="1">
      <c r="A295" s="367"/>
      <c r="B295" s="367"/>
      <c r="C295" s="370"/>
      <c r="D295" s="370"/>
      <c r="E295" s="365"/>
      <c r="F295" s="371"/>
      <c r="G295" s="371"/>
      <c r="H295" s="371"/>
      <c r="I295" s="371"/>
      <c r="J295" s="394"/>
      <c r="K295" s="394"/>
      <c r="L295" s="395"/>
    </row>
    <row r="296" spans="1:12" s="355" customFormat="1" ht="23.45" customHeight="1">
      <c r="A296" s="367"/>
      <c r="B296" s="367"/>
      <c r="C296" s="370"/>
      <c r="D296" s="370"/>
      <c r="E296" s="365"/>
      <c r="F296" s="371"/>
      <c r="G296" s="371"/>
      <c r="H296" s="371"/>
      <c r="I296" s="371"/>
      <c r="J296" s="394"/>
      <c r="K296" s="394"/>
      <c r="L296" s="395"/>
    </row>
    <row r="297" spans="1:12" s="355" customFormat="1" ht="23.45" customHeight="1">
      <c r="A297" s="367"/>
      <c r="B297" s="367"/>
      <c r="C297" s="370"/>
      <c r="D297" s="370"/>
      <c r="E297" s="365"/>
      <c r="F297" s="371"/>
      <c r="G297" s="371"/>
      <c r="H297" s="371"/>
      <c r="I297" s="371"/>
      <c r="J297" s="394"/>
      <c r="K297" s="394"/>
      <c r="L297" s="395"/>
    </row>
    <row r="298" spans="1:12" s="355" customFormat="1" ht="23.45" customHeight="1">
      <c r="A298" s="367"/>
      <c r="B298" s="367"/>
      <c r="C298" s="370"/>
      <c r="D298" s="370"/>
      <c r="E298" s="365"/>
      <c r="F298" s="371"/>
      <c r="G298" s="371"/>
      <c r="H298" s="371"/>
      <c r="I298" s="371"/>
      <c r="J298" s="394"/>
      <c r="K298" s="394"/>
      <c r="L298" s="395"/>
    </row>
    <row r="299" spans="1:12" s="355" customFormat="1" ht="23.45" customHeight="1">
      <c r="A299" s="367"/>
      <c r="B299" s="367"/>
      <c r="C299" s="370"/>
      <c r="D299" s="370"/>
      <c r="E299" s="365"/>
      <c r="F299" s="371"/>
      <c r="G299" s="371"/>
      <c r="H299" s="371"/>
      <c r="I299" s="371"/>
      <c r="J299" s="394"/>
      <c r="K299" s="394"/>
      <c r="L299" s="395"/>
    </row>
    <row r="300" spans="1:12" s="355" customFormat="1" ht="23.45" customHeight="1">
      <c r="A300" s="367"/>
      <c r="B300" s="367"/>
      <c r="C300" s="370"/>
      <c r="D300" s="370"/>
      <c r="E300" s="365"/>
      <c r="F300" s="371"/>
      <c r="G300" s="371"/>
      <c r="H300" s="371"/>
      <c r="I300" s="371"/>
      <c r="J300" s="394"/>
      <c r="K300" s="394"/>
      <c r="L300" s="395"/>
    </row>
    <row r="301" spans="1:12" s="355" customFormat="1" ht="23.45" customHeight="1">
      <c r="A301" s="367"/>
      <c r="B301" s="367"/>
      <c r="C301" s="370"/>
      <c r="D301" s="370"/>
      <c r="E301" s="365"/>
      <c r="F301" s="371"/>
      <c r="G301" s="371"/>
      <c r="H301" s="371"/>
      <c r="I301" s="371"/>
      <c r="J301" s="394"/>
      <c r="K301" s="394"/>
      <c r="L301" s="395"/>
    </row>
    <row r="302" spans="1:12" s="355" customFormat="1" ht="23.45" customHeight="1">
      <c r="A302" s="367"/>
      <c r="B302" s="367"/>
      <c r="C302" s="370"/>
      <c r="D302" s="370"/>
      <c r="E302" s="365"/>
      <c r="F302" s="371"/>
      <c r="G302" s="371"/>
      <c r="H302" s="371"/>
      <c r="I302" s="371"/>
      <c r="J302" s="394"/>
      <c r="K302" s="394"/>
      <c r="L302" s="395"/>
    </row>
    <row r="303" spans="1:12" s="355" customFormat="1" ht="23.45" customHeight="1">
      <c r="A303" s="367"/>
      <c r="B303" s="367"/>
      <c r="C303" s="370"/>
      <c r="D303" s="370"/>
      <c r="E303" s="365"/>
      <c r="F303" s="371"/>
      <c r="G303" s="371"/>
      <c r="H303" s="371"/>
      <c r="I303" s="371"/>
      <c r="J303" s="394"/>
      <c r="K303" s="394"/>
      <c r="L303" s="395"/>
    </row>
    <row r="304" spans="1:12" s="355" customFormat="1" ht="23.45" customHeight="1">
      <c r="A304" s="367"/>
      <c r="B304" s="367"/>
      <c r="C304" s="370"/>
      <c r="D304" s="370"/>
      <c r="E304" s="365"/>
      <c r="F304" s="371"/>
      <c r="G304" s="371"/>
      <c r="H304" s="371"/>
      <c r="I304" s="371"/>
      <c r="J304" s="394"/>
      <c r="K304" s="394"/>
      <c r="L304" s="395"/>
    </row>
    <row r="305" spans="1:12" s="355" customFormat="1" ht="23.45" customHeight="1">
      <c r="A305" s="367"/>
      <c r="B305" s="367"/>
      <c r="C305" s="370"/>
      <c r="D305" s="370"/>
      <c r="E305" s="365"/>
      <c r="F305" s="371"/>
      <c r="G305" s="371"/>
      <c r="H305" s="371"/>
      <c r="I305" s="371"/>
      <c r="J305" s="394"/>
      <c r="K305" s="394"/>
      <c r="L305" s="395"/>
    </row>
    <row r="306" spans="1:12" s="355" customFormat="1" ht="23.45" customHeight="1">
      <c r="A306" s="367"/>
      <c r="B306" s="367"/>
      <c r="C306" s="370"/>
      <c r="D306" s="370"/>
      <c r="E306" s="365"/>
      <c r="F306" s="371"/>
      <c r="G306" s="371"/>
      <c r="H306" s="371"/>
      <c r="I306" s="371"/>
      <c r="J306" s="394"/>
      <c r="K306" s="394"/>
      <c r="L306" s="395"/>
    </row>
    <row r="307" spans="1:12" s="355" customFormat="1" ht="23.45" customHeight="1">
      <c r="A307" s="367"/>
      <c r="B307" s="367"/>
      <c r="C307" s="370"/>
      <c r="D307" s="370"/>
      <c r="E307" s="365"/>
      <c r="F307" s="371"/>
      <c r="G307" s="371"/>
      <c r="H307" s="371"/>
      <c r="I307" s="371"/>
      <c r="J307" s="394"/>
      <c r="K307" s="394"/>
      <c r="L307" s="395"/>
    </row>
    <row r="308" spans="1:12" s="355" customFormat="1" ht="23.45" customHeight="1">
      <c r="A308" s="367"/>
      <c r="B308" s="367"/>
      <c r="C308" s="370"/>
      <c r="D308" s="370"/>
      <c r="E308" s="365"/>
      <c r="F308" s="371"/>
      <c r="G308" s="371"/>
      <c r="H308" s="371"/>
      <c r="I308" s="371"/>
      <c r="J308" s="394"/>
      <c r="K308" s="394"/>
      <c r="L308" s="395"/>
    </row>
    <row r="309" spans="1:12" s="355" customFormat="1" ht="23.45" customHeight="1">
      <c r="A309" s="367"/>
      <c r="B309" s="367"/>
      <c r="C309" s="370"/>
      <c r="D309" s="370"/>
      <c r="E309" s="365"/>
      <c r="F309" s="371"/>
      <c r="G309" s="371"/>
      <c r="H309" s="371"/>
      <c r="I309" s="371"/>
      <c r="J309" s="394"/>
      <c r="K309" s="394"/>
      <c r="L309" s="395"/>
    </row>
    <row r="310" spans="1:12" s="355" customFormat="1" ht="23.45" customHeight="1">
      <c r="A310" s="367"/>
      <c r="B310" s="367"/>
      <c r="C310" s="370"/>
      <c r="D310" s="370"/>
      <c r="E310" s="365"/>
      <c r="F310" s="371"/>
      <c r="G310" s="371"/>
      <c r="H310" s="371"/>
      <c r="I310" s="371"/>
      <c r="J310" s="394"/>
      <c r="K310" s="394"/>
      <c r="L310" s="395"/>
    </row>
    <row r="311" spans="1:12" s="355" customFormat="1" ht="23.45" customHeight="1">
      <c r="A311" s="367"/>
      <c r="B311" s="367"/>
      <c r="C311" s="370"/>
      <c r="D311" s="370"/>
      <c r="E311" s="365"/>
      <c r="F311" s="371"/>
      <c r="G311" s="371"/>
      <c r="H311" s="371"/>
      <c r="I311" s="371"/>
      <c r="J311" s="394"/>
      <c r="K311" s="394"/>
      <c r="L311" s="395"/>
    </row>
    <row r="312" spans="1:12" s="355" customFormat="1" ht="23.45" customHeight="1">
      <c r="A312" s="367"/>
      <c r="B312" s="367"/>
      <c r="C312" s="370"/>
      <c r="D312" s="370"/>
      <c r="E312" s="365"/>
      <c r="F312" s="371"/>
      <c r="G312" s="371"/>
      <c r="H312" s="371"/>
      <c r="I312" s="371"/>
      <c r="J312" s="394"/>
      <c r="K312" s="394"/>
      <c r="L312" s="395"/>
    </row>
    <row r="313" spans="1:12" s="355" customFormat="1" ht="23.45" customHeight="1">
      <c r="A313" s="367"/>
      <c r="B313" s="367"/>
      <c r="C313" s="370"/>
      <c r="D313" s="370"/>
      <c r="E313" s="365"/>
      <c r="F313" s="371"/>
      <c r="G313" s="371"/>
      <c r="H313" s="371"/>
      <c r="I313" s="371"/>
      <c r="J313" s="394"/>
      <c r="K313" s="394"/>
      <c r="L313" s="395"/>
    </row>
    <row r="314" spans="1:12" s="355" customFormat="1" ht="23.45" customHeight="1">
      <c r="A314" s="367"/>
      <c r="B314" s="367"/>
      <c r="C314" s="370"/>
      <c r="D314" s="370"/>
      <c r="E314" s="365"/>
      <c r="F314" s="371"/>
      <c r="G314" s="371"/>
      <c r="H314" s="371"/>
      <c r="I314" s="371"/>
      <c r="J314" s="394"/>
      <c r="K314" s="394"/>
      <c r="L314" s="395"/>
    </row>
    <row r="315" spans="1:12" s="355" customFormat="1" ht="23.45" customHeight="1">
      <c r="A315" s="367"/>
      <c r="B315" s="367"/>
      <c r="C315" s="370"/>
      <c r="D315" s="370"/>
      <c r="E315" s="365"/>
      <c r="F315" s="371"/>
      <c r="G315" s="371"/>
      <c r="H315" s="371"/>
      <c r="I315" s="371"/>
      <c r="J315" s="394"/>
      <c r="K315" s="394"/>
      <c r="L315" s="395"/>
    </row>
    <row r="316" spans="1:12" s="355" customFormat="1" ht="23.45" customHeight="1">
      <c r="A316" s="367"/>
      <c r="B316" s="367"/>
      <c r="C316" s="370"/>
      <c r="D316" s="370"/>
      <c r="E316" s="365"/>
      <c r="F316" s="371"/>
      <c r="G316" s="371"/>
      <c r="H316" s="371"/>
      <c r="I316" s="371"/>
      <c r="J316" s="394"/>
      <c r="K316" s="394"/>
      <c r="L316" s="395"/>
    </row>
    <row r="317" spans="1:12" s="355" customFormat="1" ht="23.45" customHeight="1">
      <c r="A317" s="367"/>
      <c r="B317" s="367"/>
      <c r="C317" s="370"/>
      <c r="D317" s="370"/>
      <c r="E317" s="365"/>
      <c r="F317" s="371"/>
      <c r="G317" s="371"/>
      <c r="H317" s="371"/>
      <c r="I317" s="371"/>
      <c r="J317" s="394"/>
      <c r="K317" s="394"/>
      <c r="L317" s="395"/>
    </row>
    <row r="318" spans="1:12" s="355" customFormat="1" ht="23.45" customHeight="1">
      <c r="A318" s="367"/>
      <c r="B318" s="367"/>
      <c r="C318" s="370"/>
      <c r="D318" s="370"/>
      <c r="E318" s="365"/>
      <c r="F318" s="371"/>
      <c r="G318" s="371"/>
      <c r="H318" s="371"/>
      <c r="I318" s="371"/>
      <c r="J318" s="394"/>
      <c r="K318" s="394"/>
      <c r="L318" s="395"/>
    </row>
    <row r="319" spans="1:12" s="355" customFormat="1" ht="23.45" customHeight="1">
      <c r="A319" s="367"/>
      <c r="B319" s="367"/>
      <c r="C319" s="370"/>
      <c r="D319" s="370"/>
      <c r="E319" s="365"/>
      <c r="F319" s="371"/>
      <c r="G319" s="371"/>
      <c r="H319" s="371"/>
      <c r="I319" s="371"/>
      <c r="J319" s="394"/>
      <c r="K319" s="394"/>
      <c r="L319" s="395"/>
    </row>
    <row r="320" spans="1:12" s="355" customFormat="1" ht="23.45" customHeight="1">
      <c r="A320" s="367"/>
      <c r="B320" s="367"/>
      <c r="C320" s="370"/>
      <c r="D320" s="370"/>
      <c r="E320" s="365"/>
      <c r="F320" s="371"/>
      <c r="G320" s="371"/>
      <c r="H320" s="371"/>
      <c r="I320" s="371"/>
      <c r="J320" s="394"/>
      <c r="K320" s="394"/>
      <c r="L320" s="395"/>
    </row>
    <row r="321" spans="1:12" s="355" customFormat="1" ht="23.45" customHeight="1">
      <c r="A321" s="367"/>
      <c r="B321" s="367"/>
      <c r="C321" s="370"/>
      <c r="D321" s="370"/>
      <c r="E321" s="365"/>
      <c r="F321" s="371"/>
      <c r="G321" s="371"/>
      <c r="H321" s="371"/>
      <c r="I321" s="371"/>
      <c r="J321" s="394"/>
      <c r="K321" s="394"/>
      <c r="L321" s="395"/>
    </row>
    <row r="322" spans="1:12" s="355" customFormat="1" ht="23.45" customHeight="1">
      <c r="A322" s="367"/>
      <c r="B322" s="367"/>
      <c r="C322" s="370"/>
      <c r="D322" s="370"/>
      <c r="E322" s="365"/>
      <c r="F322" s="371"/>
      <c r="G322" s="371"/>
      <c r="H322" s="371"/>
      <c r="I322" s="371"/>
      <c r="J322" s="394"/>
      <c r="K322" s="394"/>
      <c r="L322" s="395"/>
    </row>
    <row r="323" spans="1:12" s="355" customFormat="1" ht="23.45" customHeight="1">
      <c r="A323" s="367"/>
      <c r="B323" s="367"/>
      <c r="C323" s="370"/>
      <c r="D323" s="370"/>
      <c r="E323" s="365"/>
      <c r="F323" s="371"/>
      <c r="G323" s="371"/>
      <c r="H323" s="371"/>
      <c r="I323" s="371"/>
      <c r="J323" s="394"/>
      <c r="K323" s="394"/>
      <c r="L323" s="395"/>
    </row>
    <row r="324" spans="1:12" s="355" customFormat="1" ht="23.45" customHeight="1">
      <c r="A324" s="367"/>
      <c r="B324" s="367"/>
      <c r="C324" s="370"/>
      <c r="D324" s="370"/>
      <c r="E324" s="365"/>
      <c r="F324" s="371"/>
      <c r="G324" s="371"/>
      <c r="H324" s="371"/>
      <c r="I324" s="371"/>
      <c r="J324" s="394"/>
      <c r="K324" s="394"/>
      <c r="L324" s="395"/>
    </row>
    <row r="325" spans="1:12" s="355" customFormat="1" ht="23.45" customHeight="1">
      <c r="A325" s="367"/>
      <c r="B325" s="367"/>
      <c r="C325" s="370"/>
      <c r="D325" s="370"/>
      <c r="E325" s="365"/>
      <c r="F325" s="371"/>
      <c r="G325" s="371"/>
      <c r="H325" s="371"/>
      <c r="I325" s="371"/>
      <c r="J325" s="394"/>
      <c r="K325" s="394"/>
      <c r="L325" s="395"/>
    </row>
    <row r="326" spans="1:12" s="355" customFormat="1" ht="23.45" customHeight="1">
      <c r="A326" s="367"/>
      <c r="B326" s="367"/>
      <c r="C326" s="370"/>
      <c r="D326" s="370"/>
      <c r="E326" s="365"/>
      <c r="F326" s="371"/>
      <c r="G326" s="371"/>
      <c r="H326" s="371"/>
      <c r="I326" s="371"/>
      <c r="J326" s="394"/>
      <c r="K326" s="394"/>
      <c r="L326" s="395"/>
    </row>
    <row r="327" spans="1:12" s="355" customFormat="1" ht="23.45" customHeight="1">
      <c r="A327" s="367"/>
      <c r="B327" s="367"/>
      <c r="C327" s="370"/>
      <c r="D327" s="370"/>
      <c r="E327" s="365"/>
      <c r="F327" s="371"/>
      <c r="G327" s="371"/>
      <c r="H327" s="371"/>
      <c r="I327" s="371"/>
      <c r="J327" s="394"/>
      <c r="K327" s="394"/>
      <c r="L327" s="395"/>
    </row>
    <row r="328" spans="1:12" s="355" customFormat="1" ht="23.45" customHeight="1">
      <c r="A328" s="367"/>
      <c r="B328" s="367"/>
      <c r="C328" s="370"/>
      <c r="D328" s="370"/>
      <c r="E328" s="365"/>
      <c r="F328" s="371"/>
      <c r="G328" s="371"/>
      <c r="H328" s="371"/>
      <c r="I328" s="371"/>
      <c r="J328" s="394"/>
      <c r="K328" s="394"/>
      <c r="L328" s="395"/>
    </row>
    <row r="329" spans="1:12" s="355" customFormat="1" ht="23.45" customHeight="1">
      <c r="A329" s="367"/>
      <c r="B329" s="367"/>
      <c r="C329" s="370"/>
      <c r="D329" s="370"/>
      <c r="E329" s="365"/>
      <c r="F329" s="371"/>
      <c r="G329" s="371"/>
      <c r="H329" s="371"/>
      <c r="I329" s="371"/>
      <c r="J329" s="394"/>
      <c r="K329" s="394"/>
      <c r="L329" s="395"/>
    </row>
    <row r="330" spans="1:12" s="355" customFormat="1" ht="23.45" customHeight="1">
      <c r="A330" s="367"/>
      <c r="B330" s="367"/>
      <c r="C330" s="370"/>
      <c r="D330" s="370"/>
      <c r="E330" s="365"/>
      <c r="F330" s="371"/>
      <c r="G330" s="371"/>
      <c r="H330" s="371"/>
      <c r="I330" s="371"/>
      <c r="J330" s="394"/>
      <c r="K330" s="394"/>
      <c r="L330" s="395"/>
    </row>
    <row r="331" spans="1:12" s="355" customFormat="1" ht="23.45" customHeight="1">
      <c r="A331" s="367"/>
      <c r="B331" s="367"/>
      <c r="C331" s="370"/>
      <c r="D331" s="370"/>
      <c r="E331" s="365"/>
      <c r="F331" s="371"/>
      <c r="G331" s="371"/>
      <c r="H331" s="371"/>
      <c r="I331" s="371"/>
      <c r="J331" s="394"/>
      <c r="K331" s="394"/>
      <c r="L331" s="395"/>
    </row>
    <row r="332" spans="1:12" s="355" customFormat="1" ht="23.45" customHeight="1">
      <c r="A332" s="367"/>
      <c r="B332" s="367"/>
      <c r="C332" s="370"/>
      <c r="D332" s="370"/>
      <c r="E332" s="365"/>
      <c r="F332" s="371"/>
      <c r="G332" s="371"/>
      <c r="H332" s="371"/>
      <c r="I332" s="371"/>
      <c r="J332" s="394"/>
      <c r="K332" s="394"/>
      <c r="L332" s="395"/>
    </row>
    <row r="333" spans="1:12" s="355" customFormat="1" ht="23.45" customHeight="1">
      <c r="A333" s="367"/>
      <c r="B333" s="367"/>
      <c r="C333" s="370"/>
      <c r="D333" s="370"/>
      <c r="E333" s="365"/>
      <c r="F333" s="371"/>
      <c r="G333" s="371"/>
      <c r="H333" s="371"/>
      <c r="I333" s="371"/>
      <c r="J333" s="394"/>
      <c r="K333" s="394"/>
      <c r="L333" s="395"/>
    </row>
    <row r="334" spans="1:12" s="355" customFormat="1" ht="23.45" customHeight="1">
      <c r="A334" s="367"/>
      <c r="B334" s="367"/>
      <c r="C334" s="370"/>
      <c r="D334" s="370"/>
      <c r="E334" s="365"/>
      <c r="F334" s="371"/>
      <c r="G334" s="371"/>
      <c r="H334" s="371"/>
      <c r="I334" s="371"/>
      <c r="J334" s="394"/>
      <c r="K334" s="394"/>
      <c r="L334" s="395"/>
    </row>
    <row r="335" spans="1:12" s="355" customFormat="1" ht="23.45" customHeight="1">
      <c r="A335" s="367"/>
      <c r="B335" s="367"/>
      <c r="C335" s="370"/>
      <c r="D335" s="370"/>
      <c r="E335" s="365"/>
      <c r="F335" s="371"/>
      <c r="G335" s="371"/>
      <c r="H335" s="371"/>
      <c r="I335" s="371"/>
      <c r="J335" s="394"/>
      <c r="K335" s="394"/>
      <c r="L335" s="395"/>
    </row>
    <row r="336" spans="1:12" s="355" customFormat="1" ht="23.45" customHeight="1">
      <c r="A336" s="367"/>
      <c r="B336" s="367"/>
      <c r="C336" s="370"/>
      <c r="D336" s="370"/>
      <c r="E336" s="365"/>
      <c r="F336" s="371"/>
      <c r="G336" s="371"/>
      <c r="H336" s="371"/>
      <c r="I336" s="371"/>
      <c r="J336" s="394"/>
      <c r="K336" s="394"/>
      <c r="L336" s="395"/>
    </row>
    <row r="337" spans="1:12" s="355" customFormat="1" ht="23.45" customHeight="1">
      <c r="A337" s="367"/>
      <c r="B337" s="367"/>
      <c r="C337" s="370"/>
      <c r="D337" s="370"/>
      <c r="E337" s="365"/>
      <c r="F337" s="371"/>
      <c r="G337" s="371"/>
      <c r="H337" s="371"/>
      <c r="I337" s="371"/>
      <c r="J337" s="394"/>
      <c r="K337" s="394"/>
      <c r="L337" s="395"/>
    </row>
    <row r="338" spans="1:12" s="355" customFormat="1" ht="23.45" customHeight="1">
      <c r="A338" s="367"/>
      <c r="B338" s="367"/>
      <c r="C338" s="370"/>
      <c r="D338" s="370"/>
      <c r="E338" s="365"/>
      <c r="F338" s="371"/>
      <c r="G338" s="371"/>
      <c r="H338" s="371"/>
      <c r="I338" s="371"/>
      <c r="J338" s="394"/>
      <c r="K338" s="394"/>
      <c r="L338" s="395"/>
    </row>
    <row r="339" spans="1:12" s="355" customFormat="1" ht="23.45" customHeight="1">
      <c r="A339" s="367"/>
      <c r="B339" s="367"/>
      <c r="C339" s="370"/>
      <c r="D339" s="370"/>
      <c r="E339" s="365"/>
      <c r="F339" s="371"/>
      <c r="G339" s="371"/>
      <c r="H339" s="371"/>
      <c r="I339" s="371"/>
      <c r="J339" s="394"/>
      <c r="K339" s="394"/>
      <c r="L339" s="395"/>
    </row>
    <row r="340" spans="1:12" s="355" customFormat="1" ht="23.45" customHeight="1">
      <c r="A340" s="367"/>
      <c r="B340" s="367"/>
      <c r="C340" s="370"/>
      <c r="D340" s="370"/>
      <c r="E340" s="365"/>
      <c r="F340" s="371"/>
      <c r="G340" s="371"/>
      <c r="H340" s="371"/>
      <c r="I340" s="371"/>
      <c r="J340" s="394"/>
      <c r="K340" s="394"/>
      <c r="L340" s="395"/>
    </row>
    <row r="341" spans="1:12" s="355" customFormat="1" ht="23.45" customHeight="1">
      <c r="A341" s="367"/>
      <c r="B341" s="367"/>
      <c r="C341" s="370"/>
      <c r="D341" s="370"/>
      <c r="E341" s="365"/>
      <c r="F341" s="371"/>
      <c r="G341" s="371"/>
      <c r="H341" s="371"/>
      <c r="I341" s="371"/>
      <c r="J341" s="394"/>
      <c r="K341" s="394"/>
      <c r="L341" s="395"/>
    </row>
    <row r="342" spans="1:12" s="355" customFormat="1" ht="23.45" customHeight="1">
      <c r="A342" s="367"/>
      <c r="B342" s="367"/>
      <c r="C342" s="370"/>
      <c r="D342" s="370"/>
      <c r="E342" s="365"/>
      <c r="F342" s="371"/>
      <c r="G342" s="371"/>
      <c r="H342" s="371"/>
      <c r="I342" s="371"/>
      <c r="J342" s="394"/>
      <c r="K342" s="394"/>
      <c r="L342" s="395"/>
    </row>
    <row r="343" spans="1:12" s="355" customFormat="1" ht="23.45" customHeight="1">
      <c r="A343" s="367"/>
      <c r="B343" s="367"/>
      <c r="C343" s="370"/>
      <c r="D343" s="370"/>
      <c r="E343" s="365"/>
      <c r="F343" s="371"/>
      <c r="G343" s="371"/>
      <c r="H343" s="371"/>
      <c r="I343" s="371"/>
      <c r="J343" s="394"/>
      <c r="K343" s="394"/>
      <c r="L343" s="395"/>
    </row>
    <row r="344" spans="1:12" s="355" customFormat="1" ht="23.45" customHeight="1">
      <c r="A344" s="367"/>
      <c r="B344" s="367"/>
      <c r="C344" s="370"/>
      <c r="D344" s="370"/>
      <c r="E344" s="365"/>
      <c r="F344" s="371"/>
      <c r="G344" s="371"/>
      <c r="H344" s="371"/>
      <c r="I344" s="371"/>
      <c r="J344" s="394"/>
      <c r="K344" s="394"/>
      <c r="L344" s="395"/>
    </row>
    <row r="345" spans="1:12" s="355" customFormat="1" ht="23.45" customHeight="1">
      <c r="A345" s="367"/>
      <c r="B345" s="367"/>
      <c r="C345" s="370"/>
      <c r="D345" s="370"/>
      <c r="E345" s="365"/>
      <c r="F345" s="371"/>
      <c r="G345" s="371"/>
      <c r="H345" s="371"/>
      <c r="I345" s="371"/>
      <c r="J345" s="394"/>
      <c r="K345" s="394"/>
      <c r="L345" s="395"/>
    </row>
    <row r="346" spans="1:12" s="355" customFormat="1" ht="23.45" customHeight="1">
      <c r="A346" s="367"/>
      <c r="B346" s="367"/>
      <c r="C346" s="370"/>
      <c r="D346" s="370"/>
      <c r="E346" s="365"/>
      <c r="F346" s="371"/>
      <c r="G346" s="371"/>
      <c r="H346" s="371"/>
      <c r="I346" s="371"/>
      <c r="J346" s="394"/>
      <c r="K346" s="394"/>
      <c r="L346" s="395"/>
    </row>
    <row r="347" spans="1:12" s="355" customFormat="1" ht="23.45" customHeight="1">
      <c r="A347" s="367"/>
      <c r="B347" s="367"/>
      <c r="C347" s="370"/>
      <c r="D347" s="370"/>
      <c r="E347" s="365"/>
      <c r="F347" s="371"/>
      <c r="G347" s="371"/>
      <c r="H347" s="371"/>
      <c r="I347" s="371"/>
      <c r="J347" s="394"/>
      <c r="K347" s="394"/>
      <c r="L347" s="395"/>
    </row>
    <row r="348" spans="1:12" s="355" customFormat="1" ht="23.45" customHeight="1">
      <c r="A348" s="367"/>
      <c r="B348" s="367"/>
      <c r="C348" s="370"/>
      <c r="D348" s="370"/>
      <c r="E348" s="365"/>
      <c r="F348" s="371"/>
      <c r="G348" s="371"/>
      <c r="H348" s="371"/>
      <c r="I348" s="371"/>
      <c r="J348" s="394"/>
      <c r="K348" s="394"/>
      <c r="L348" s="395"/>
    </row>
    <row r="349" spans="1:12" s="355" customFormat="1" ht="23.45" customHeight="1">
      <c r="A349" s="367"/>
      <c r="B349" s="367"/>
      <c r="C349" s="370"/>
      <c r="D349" s="370"/>
      <c r="E349" s="365"/>
      <c r="F349" s="371"/>
      <c r="G349" s="371"/>
      <c r="H349" s="371"/>
      <c r="I349" s="371"/>
      <c r="J349" s="394"/>
      <c r="K349" s="394"/>
      <c r="L349" s="395"/>
    </row>
    <row r="350" spans="1:12" s="355" customFormat="1" ht="23.45" customHeight="1">
      <c r="A350" s="367"/>
      <c r="B350" s="367"/>
      <c r="C350" s="370"/>
      <c r="D350" s="370"/>
      <c r="E350" s="365"/>
      <c r="F350" s="371"/>
      <c r="G350" s="371"/>
      <c r="H350" s="371"/>
      <c r="I350" s="371"/>
      <c r="J350" s="394"/>
      <c r="K350" s="394"/>
      <c r="L350" s="395"/>
    </row>
    <row r="351" spans="1:12" s="355" customFormat="1" ht="23.45" customHeight="1">
      <c r="A351" s="367"/>
      <c r="B351" s="367"/>
      <c r="C351" s="370"/>
      <c r="D351" s="370"/>
      <c r="E351" s="365"/>
      <c r="F351" s="371"/>
      <c r="G351" s="371"/>
      <c r="H351" s="371"/>
      <c r="I351" s="371"/>
      <c r="J351" s="394"/>
      <c r="K351" s="394"/>
      <c r="L351" s="395"/>
    </row>
    <row r="352" spans="1:12" s="355" customFormat="1" ht="23.45" customHeight="1">
      <c r="A352" s="367"/>
      <c r="B352" s="367"/>
      <c r="C352" s="370"/>
      <c r="D352" s="370"/>
      <c r="E352" s="365"/>
      <c r="F352" s="371"/>
      <c r="G352" s="371"/>
      <c r="H352" s="371"/>
      <c r="I352" s="371"/>
      <c r="J352" s="394"/>
      <c r="K352" s="394"/>
      <c r="L352" s="395"/>
    </row>
    <row r="353" spans="1:12" s="355" customFormat="1" ht="23.45" customHeight="1">
      <c r="A353" s="367"/>
      <c r="B353" s="367"/>
      <c r="C353" s="370"/>
      <c r="D353" s="370"/>
      <c r="E353" s="365"/>
      <c r="F353" s="371"/>
      <c r="G353" s="371"/>
      <c r="H353" s="371"/>
      <c r="I353" s="371"/>
      <c r="J353" s="394"/>
      <c r="K353" s="394"/>
      <c r="L353" s="395"/>
    </row>
    <row r="354" spans="1:12" s="355" customFormat="1" ht="23.45" customHeight="1">
      <c r="A354" s="367"/>
      <c r="B354" s="367"/>
      <c r="C354" s="370"/>
      <c r="D354" s="370"/>
      <c r="E354" s="365"/>
      <c r="F354" s="371"/>
      <c r="G354" s="371"/>
      <c r="H354" s="371"/>
      <c r="I354" s="371"/>
      <c r="J354" s="394"/>
      <c r="K354" s="394"/>
      <c r="L354" s="395"/>
    </row>
    <row r="355" spans="1:12" s="355" customFormat="1" ht="23.45" customHeight="1">
      <c r="A355" s="367"/>
      <c r="B355" s="367"/>
      <c r="C355" s="370"/>
      <c r="D355" s="370"/>
      <c r="E355" s="365"/>
      <c r="F355" s="371"/>
      <c r="G355" s="371"/>
      <c r="H355" s="371"/>
      <c r="I355" s="371"/>
      <c r="J355" s="394"/>
      <c r="K355" s="394"/>
      <c r="L355" s="395"/>
    </row>
    <row r="356" spans="1:12" s="355" customFormat="1" ht="23.45" customHeight="1">
      <c r="A356" s="367"/>
      <c r="B356" s="367"/>
      <c r="C356" s="370"/>
      <c r="D356" s="370"/>
      <c r="E356" s="365"/>
      <c r="F356" s="371"/>
      <c r="G356" s="371"/>
      <c r="H356" s="371"/>
      <c r="I356" s="371"/>
      <c r="J356" s="394"/>
      <c r="K356" s="394"/>
      <c r="L356" s="395"/>
    </row>
    <row r="357" spans="1:12" s="355" customFormat="1" ht="23.45" customHeight="1">
      <c r="A357" s="367"/>
      <c r="B357" s="367"/>
      <c r="C357" s="370"/>
      <c r="D357" s="370"/>
      <c r="E357" s="365"/>
      <c r="F357" s="371"/>
      <c r="G357" s="371"/>
      <c r="H357" s="371"/>
      <c r="I357" s="371"/>
      <c r="J357" s="394"/>
      <c r="K357" s="394"/>
      <c r="L357" s="395"/>
    </row>
    <row r="358" spans="1:12" s="355" customFormat="1" ht="23.45" customHeight="1">
      <c r="A358" s="367"/>
      <c r="B358" s="367"/>
      <c r="C358" s="370"/>
      <c r="D358" s="370"/>
      <c r="E358" s="365"/>
      <c r="F358" s="371"/>
      <c r="G358" s="371"/>
      <c r="H358" s="371"/>
      <c r="I358" s="371"/>
      <c r="J358" s="394"/>
      <c r="K358" s="394"/>
      <c r="L358" s="395"/>
    </row>
    <row r="359" spans="1:12" s="355" customFormat="1" ht="23.45" customHeight="1">
      <c r="A359" s="367"/>
      <c r="B359" s="367"/>
      <c r="C359" s="370"/>
      <c r="D359" s="370"/>
      <c r="E359" s="365"/>
      <c r="F359" s="371"/>
      <c r="G359" s="371"/>
      <c r="H359" s="371"/>
      <c r="I359" s="371"/>
      <c r="J359" s="394"/>
      <c r="K359" s="394"/>
      <c r="L359" s="395"/>
    </row>
    <row r="360" spans="1:12" s="355" customFormat="1" ht="23.45" customHeight="1">
      <c r="A360" s="367"/>
      <c r="B360" s="367"/>
      <c r="C360" s="370"/>
      <c r="D360" s="370"/>
      <c r="E360" s="365"/>
      <c r="F360" s="371"/>
      <c r="G360" s="371"/>
      <c r="H360" s="371"/>
      <c r="I360" s="371"/>
      <c r="J360" s="394"/>
      <c r="K360" s="394"/>
      <c r="L360" s="395"/>
    </row>
    <row r="361" spans="1:12" s="355" customFormat="1" ht="23.45" customHeight="1">
      <c r="A361" s="367"/>
      <c r="B361" s="367"/>
      <c r="C361" s="370"/>
      <c r="D361" s="370"/>
      <c r="E361" s="365"/>
      <c r="F361" s="371"/>
      <c r="G361" s="371"/>
      <c r="H361" s="371"/>
      <c r="I361" s="371"/>
      <c r="J361" s="394"/>
      <c r="K361" s="394"/>
      <c r="L361" s="395"/>
    </row>
    <row r="362" spans="1:12" s="355" customFormat="1" ht="23.45" customHeight="1">
      <c r="A362" s="367"/>
      <c r="B362" s="367"/>
      <c r="C362" s="370"/>
      <c r="D362" s="370"/>
      <c r="E362" s="365"/>
      <c r="F362" s="371"/>
      <c r="G362" s="371"/>
      <c r="H362" s="371"/>
      <c r="I362" s="371"/>
      <c r="J362" s="394"/>
      <c r="K362" s="394"/>
      <c r="L362" s="395"/>
    </row>
    <row r="363" spans="1:12" s="355" customFormat="1" ht="23.45" customHeight="1">
      <c r="A363" s="367"/>
      <c r="B363" s="367"/>
      <c r="C363" s="370"/>
      <c r="D363" s="370"/>
      <c r="E363" s="365"/>
      <c r="F363" s="371"/>
      <c r="G363" s="371"/>
      <c r="H363" s="371"/>
      <c r="I363" s="371"/>
      <c r="J363" s="394"/>
      <c r="K363" s="394"/>
      <c r="L363" s="395"/>
    </row>
    <row r="364" spans="1:12" s="355" customFormat="1" ht="23.45" customHeight="1">
      <c r="A364" s="367"/>
      <c r="B364" s="367"/>
      <c r="C364" s="370"/>
      <c r="D364" s="370"/>
      <c r="E364" s="365"/>
      <c r="F364" s="371"/>
      <c r="G364" s="371"/>
      <c r="H364" s="371"/>
      <c r="I364" s="371"/>
      <c r="J364" s="394"/>
      <c r="K364" s="394"/>
      <c r="L364" s="395"/>
    </row>
    <row r="365" spans="1:12" s="355" customFormat="1" ht="23.45" customHeight="1">
      <c r="A365" s="367"/>
      <c r="B365" s="367"/>
      <c r="C365" s="370"/>
      <c r="D365" s="370"/>
      <c r="E365" s="365"/>
      <c r="F365" s="371"/>
      <c r="G365" s="371"/>
      <c r="H365" s="371"/>
      <c r="I365" s="371"/>
      <c r="J365" s="394"/>
      <c r="K365" s="394"/>
      <c r="L365" s="395"/>
    </row>
    <row r="366" spans="1:12" s="355" customFormat="1" ht="23.45" customHeight="1">
      <c r="A366" s="367"/>
      <c r="B366" s="367"/>
      <c r="C366" s="370"/>
      <c r="D366" s="370"/>
      <c r="E366" s="365"/>
      <c r="F366" s="371"/>
      <c r="G366" s="371"/>
      <c r="H366" s="371"/>
      <c r="I366" s="371"/>
      <c r="J366" s="394"/>
      <c r="K366" s="394"/>
      <c r="L366" s="395"/>
    </row>
    <row r="367" spans="1:12" s="355" customFormat="1" ht="23.45" customHeight="1">
      <c r="A367" s="367"/>
      <c r="B367" s="367"/>
      <c r="C367" s="370"/>
      <c r="D367" s="370"/>
      <c r="E367" s="365"/>
      <c r="F367" s="371"/>
      <c r="G367" s="371"/>
      <c r="H367" s="371"/>
      <c r="I367" s="371"/>
      <c r="J367" s="394"/>
      <c r="K367" s="394"/>
      <c r="L367" s="395"/>
    </row>
    <row r="368" spans="1:12" s="355" customFormat="1" ht="23.45" customHeight="1">
      <c r="A368" s="367"/>
      <c r="B368" s="367"/>
      <c r="C368" s="370"/>
      <c r="D368" s="370"/>
      <c r="E368" s="365"/>
      <c r="F368" s="371"/>
      <c r="G368" s="371"/>
      <c r="H368" s="371"/>
      <c r="I368" s="371"/>
      <c r="J368" s="394"/>
      <c r="K368" s="394"/>
      <c r="L368" s="395"/>
    </row>
    <row r="369" spans="1:12" s="355" customFormat="1" ht="23.45" customHeight="1">
      <c r="A369" s="367"/>
      <c r="B369" s="367"/>
      <c r="C369" s="370"/>
      <c r="D369" s="370"/>
      <c r="E369" s="365"/>
      <c r="F369" s="371"/>
      <c r="G369" s="371"/>
      <c r="H369" s="371"/>
      <c r="I369" s="371"/>
      <c r="J369" s="394"/>
      <c r="K369" s="394"/>
      <c r="L369" s="395"/>
    </row>
    <row r="370" spans="1:12" s="355" customFormat="1" ht="23.45" customHeight="1">
      <c r="A370" s="367"/>
      <c r="B370" s="367"/>
      <c r="C370" s="370"/>
      <c r="D370" s="370"/>
      <c r="E370" s="365"/>
      <c r="F370" s="371"/>
      <c r="G370" s="371"/>
      <c r="H370" s="371"/>
      <c r="I370" s="371"/>
      <c r="J370" s="394"/>
      <c r="K370" s="394"/>
      <c r="L370" s="395"/>
    </row>
    <row r="371" spans="1:12" s="355" customFormat="1" ht="23.45" customHeight="1">
      <c r="A371" s="367"/>
      <c r="B371" s="367"/>
      <c r="C371" s="370"/>
      <c r="D371" s="370"/>
      <c r="E371" s="365"/>
      <c r="F371" s="371"/>
      <c r="G371" s="371"/>
      <c r="H371" s="371"/>
      <c r="I371" s="371"/>
      <c r="J371" s="394"/>
      <c r="K371" s="394"/>
      <c r="L371" s="395"/>
    </row>
    <row r="372" spans="1:12" s="355" customFormat="1" ht="23.45" customHeight="1">
      <c r="A372" s="367"/>
      <c r="B372" s="367"/>
      <c r="C372" s="370"/>
      <c r="D372" s="370"/>
      <c r="E372" s="365"/>
      <c r="F372" s="371"/>
      <c r="G372" s="371"/>
      <c r="H372" s="371"/>
      <c r="I372" s="371"/>
      <c r="J372" s="394"/>
      <c r="K372" s="394"/>
      <c r="L372" s="395"/>
    </row>
    <row r="373" spans="1:12" s="355" customFormat="1" ht="23.45" customHeight="1">
      <c r="A373" s="367"/>
      <c r="B373" s="367"/>
      <c r="C373" s="370"/>
      <c r="D373" s="370"/>
      <c r="E373" s="365"/>
      <c r="F373" s="371"/>
      <c r="G373" s="371"/>
      <c r="H373" s="371"/>
      <c r="I373" s="371"/>
      <c r="J373" s="394"/>
      <c r="K373" s="394"/>
      <c r="L373" s="395"/>
    </row>
    <row r="374" spans="1:12" s="355" customFormat="1" ht="23.45" customHeight="1">
      <c r="A374" s="367"/>
      <c r="B374" s="367"/>
      <c r="C374" s="370"/>
      <c r="D374" s="370"/>
      <c r="E374" s="365"/>
      <c r="F374" s="371"/>
      <c r="G374" s="371"/>
      <c r="H374" s="371"/>
      <c r="I374" s="371"/>
      <c r="J374" s="394"/>
      <c r="K374" s="394"/>
      <c r="L374" s="395"/>
    </row>
    <row r="375" spans="1:12" s="355" customFormat="1" ht="23.45" customHeight="1">
      <c r="A375" s="367"/>
      <c r="B375" s="367"/>
      <c r="C375" s="370"/>
      <c r="D375" s="370"/>
      <c r="E375" s="365"/>
      <c r="F375" s="371"/>
      <c r="G375" s="371"/>
      <c r="H375" s="371"/>
      <c r="I375" s="371"/>
      <c r="J375" s="394"/>
      <c r="K375" s="394"/>
      <c r="L375" s="395"/>
    </row>
    <row r="376" spans="1:12" s="355" customFormat="1" ht="23.45" customHeight="1">
      <c r="A376" s="367"/>
      <c r="B376" s="367"/>
      <c r="C376" s="370"/>
      <c r="D376" s="370"/>
      <c r="E376" s="365"/>
      <c r="F376" s="371"/>
      <c r="G376" s="371"/>
      <c r="H376" s="371"/>
      <c r="I376" s="371"/>
      <c r="J376" s="394"/>
      <c r="K376" s="394"/>
      <c r="L376" s="395"/>
    </row>
    <row r="377" spans="1:12" s="355" customFormat="1" ht="23.45" customHeight="1">
      <c r="A377" s="367"/>
      <c r="B377" s="367"/>
      <c r="C377" s="370"/>
      <c r="D377" s="370"/>
      <c r="E377" s="365"/>
      <c r="F377" s="371"/>
      <c r="G377" s="371"/>
      <c r="H377" s="371"/>
      <c r="I377" s="371"/>
      <c r="J377" s="394"/>
      <c r="K377" s="394"/>
      <c r="L377" s="395"/>
    </row>
    <row r="378" spans="1:12" s="355" customFormat="1" ht="23.45" customHeight="1">
      <c r="A378" s="367"/>
      <c r="B378" s="367"/>
      <c r="C378" s="370"/>
      <c r="D378" s="370"/>
      <c r="E378" s="365"/>
      <c r="F378" s="371"/>
      <c r="G378" s="371"/>
      <c r="H378" s="371"/>
      <c r="I378" s="371"/>
      <c r="J378" s="394"/>
      <c r="K378" s="394"/>
      <c r="L378" s="395"/>
    </row>
    <row r="379" spans="1:12" s="355" customFormat="1" ht="23.45" customHeight="1">
      <c r="A379" s="367"/>
      <c r="B379" s="367"/>
      <c r="C379" s="370"/>
      <c r="D379" s="370"/>
      <c r="E379" s="365"/>
      <c r="F379" s="371"/>
      <c r="G379" s="371"/>
      <c r="H379" s="371"/>
      <c r="I379" s="371"/>
      <c r="J379" s="394"/>
      <c r="K379" s="394"/>
      <c r="L379" s="395"/>
    </row>
    <row r="380" spans="1:12" s="355" customFormat="1" ht="23.45" customHeight="1">
      <c r="A380" s="367"/>
      <c r="B380" s="367"/>
      <c r="C380" s="370"/>
      <c r="D380" s="370"/>
      <c r="E380" s="365"/>
      <c r="F380" s="371"/>
      <c r="G380" s="371"/>
      <c r="H380" s="371"/>
      <c r="I380" s="371"/>
      <c r="J380" s="394"/>
      <c r="K380" s="394"/>
      <c r="L380" s="395"/>
    </row>
    <row r="381" spans="1:12" s="355" customFormat="1" ht="23.45" customHeight="1">
      <c r="A381" s="367"/>
      <c r="B381" s="367"/>
      <c r="C381" s="370"/>
      <c r="D381" s="370"/>
      <c r="E381" s="365"/>
      <c r="F381" s="371"/>
      <c r="G381" s="371"/>
      <c r="H381" s="371"/>
      <c r="I381" s="371"/>
      <c r="J381" s="394"/>
      <c r="K381" s="394"/>
      <c r="L381" s="395"/>
    </row>
    <row r="382" spans="1:12" s="355" customFormat="1" ht="23.45" customHeight="1">
      <c r="A382" s="367"/>
      <c r="B382" s="367"/>
      <c r="C382" s="370"/>
      <c r="D382" s="370"/>
      <c r="E382" s="365"/>
      <c r="F382" s="371"/>
      <c r="G382" s="371"/>
      <c r="H382" s="371"/>
      <c r="I382" s="371"/>
      <c r="J382" s="394"/>
      <c r="K382" s="394"/>
      <c r="L382" s="395"/>
    </row>
    <row r="383" spans="1:12" s="355" customFormat="1" ht="23.45" customHeight="1">
      <c r="A383" s="367"/>
      <c r="B383" s="367"/>
      <c r="C383" s="370"/>
      <c r="D383" s="370"/>
      <c r="E383" s="365"/>
      <c r="F383" s="371"/>
      <c r="G383" s="371"/>
      <c r="H383" s="371"/>
      <c r="I383" s="371"/>
      <c r="J383" s="394"/>
      <c r="K383" s="394"/>
      <c r="L383" s="395"/>
    </row>
    <row r="384" spans="1:12" s="355" customFormat="1" ht="23.45" customHeight="1">
      <c r="A384" s="367"/>
      <c r="B384" s="367"/>
      <c r="C384" s="370"/>
      <c r="D384" s="370"/>
      <c r="E384" s="365"/>
      <c r="F384" s="371"/>
      <c r="G384" s="371"/>
      <c r="H384" s="371"/>
      <c r="I384" s="371"/>
      <c r="J384" s="394"/>
      <c r="K384" s="394"/>
      <c r="L384" s="395"/>
    </row>
    <row r="385" spans="1:12" s="355" customFormat="1" ht="23.45" customHeight="1">
      <c r="A385" s="367"/>
      <c r="B385" s="367"/>
      <c r="C385" s="370"/>
      <c r="D385" s="370"/>
      <c r="E385" s="365"/>
      <c r="F385" s="371"/>
      <c r="G385" s="371"/>
      <c r="H385" s="371"/>
      <c r="I385" s="371"/>
      <c r="J385" s="394"/>
      <c r="K385" s="394"/>
      <c r="L385" s="395"/>
    </row>
    <row r="386" spans="1:12" s="355" customFormat="1" ht="23.45" customHeight="1">
      <c r="A386" s="367"/>
      <c r="B386" s="367"/>
      <c r="C386" s="370"/>
      <c r="D386" s="370"/>
      <c r="E386" s="365"/>
      <c r="F386" s="371"/>
      <c r="G386" s="371"/>
      <c r="H386" s="371"/>
      <c r="I386" s="371"/>
      <c r="J386" s="394"/>
      <c r="K386" s="394"/>
      <c r="L386" s="395"/>
    </row>
    <row r="387" spans="1:12" s="355" customFormat="1" ht="23.45" customHeight="1">
      <c r="A387" s="367"/>
      <c r="B387" s="367"/>
      <c r="C387" s="370"/>
      <c r="D387" s="370"/>
      <c r="E387" s="365"/>
      <c r="F387" s="371"/>
      <c r="G387" s="371"/>
      <c r="H387" s="371"/>
      <c r="I387" s="371"/>
      <c r="J387" s="394"/>
      <c r="K387" s="394"/>
      <c r="L387" s="395"/>
    </row>
    <row r="388" spans="1:12" s="355" customFormat="1" ht="23.45" customHeight="1">
      <c r="A388" s="367"/>
      <c r="B388" s="367"/>
      <c r="C388" s="370"/>
      <c r="D388" s="370"/>
      <c r="E388" s="365"/>
      <c r="F388" s="371"/>
      <c r="G388" s="371"/>
      <c r="H388" s="371"/>
      <c r="I388" s="371"/>
      <c r="J388" s="394"/>
      <c r="K388" s="394"/>
      <c r="L388" s="395"/>
    </row>
    <row r="389" spans="1:12" s="355" customFormat="1" ht="23.45" customHeight="1">
      <c r="A389" s="367"/>
      <c r="B389" s="367"/>
      <c r="C389" s="370"/>
      <c r="D389" s="370"/>
      <c r="E389" s="365"/>
      <c r="F389" s="371"/>
      <c r="G389" s="371"/>
      <c r="H389" s="371"/>
      <c r="I389" s="371"/>
      <c r="J389" s="394"/>
      <c r="K389" s="394"/>
      <c r="L389" s="395"/>
    </row>
    <row r="390" spans="1:12" s="355" customFormat="1" ht="23.45" customHeight="1">
      <c r="A390" s="367"/>
      <c r="B390" s="367"/>
      <c r="C390" s="370"/>
      <c r="D390" s="370"/>
      <c r="E390" s="365"/>
      <c r="F390" s="371"/>
      <c r="G390" s="371"/>
      <c r="H390" s="371"/>
      <c r="I390" s="371"/>
      <c r="J390" s="394"/>
      <c r="K390" s="394"/>
      <c r="L390" s="395"/>
    </row>
    <row r="391" spans="1:12" s="355" customFormat="1" ht="23.45" customHeight="1">
      <c r="A391" s="367"/>
      <c r="B391" s="367"/>
      <c r="C391" s="370"/>
      <c r="D391" s="370"/>
      <c r="E391" s="365"/>
      <c r="F391" s="371"/>
      <c r="G391" s="371"/>
      <c r="H391" s="371"/>
      <c r="I391" s="371"/>
      <c r="J391" s="394"/>
      <c r="K391" s="394"/>
      <c r="L391" s="395"/>
    </row>
    <row r="392" spans="1:12" s="355" customFormat="1" ht="23.45" customHeight="1">
      <c r="A392" s="367"/>
      <c r="B392" s="367"/>
      <c r="C392" s="370"/>
      <c r="D392" s="370"/>
      <c r="E392" s="365"/>
      <c r="F392" s="371"/>
      <c r="G392" s="371"/>
      <c r="H392" s="371"/>
      <c r="I392" s="371"/>
      <c r="J392" s="394"/>
      <c r="K392" s="394"/>
      <c r="L392" s="395"/>
    </row>
    <row r="393" spans="1:12" s="355" customFormat="1" ht="23.45" customHeight="1">
      <c r="A393" s="367"/>
      <c r="B393" s="367"/>
      <c r="C393" s="370"/>
      <c r="D393" s="370"/>
      <c r="E393" s="365"/>
      <c r="F393" s="371"/>
      <c r="G393" s="371"/>
      <c r="H393" s="371"/>
      <c r="I393" s="371"/>
      <c r="J393" s="394"/>
      <c r="K393" s="394"/>
      <c r="L393" s="395"/>
    </row>
    <row r="394" spans="1:12" s="355" customFormat="1" ht="23.45" customHeight="1">
      <c r="A394" s="367"/>
      <c r="B394" s="367"/>
      <c r="C394" s="370"/>
      <c r="D394" s="370"/>
      <c r="E394" s="365"/>
      <c r="F394" s="371"/>
      <c r="G394" s="371"/>
      <c r="H394" s="371"/>
      <c r="I394" s="371"/>
      <c r="J394" s="394"/>
      <c r="K394" s="394"/>
      <c r="L394" s="395"/>
    </row>
    <row r="395" spans="1:12" s="355" customFormat="1" ht="23.45" customHeight="1">
      <c r="A395" s="367"/>
      <c r="B395" s="367"/>
      <c r="C395" s="370"/>
      <c r="D395" s="370"/>
      <c r="E395" s="365"/>
      <c r="F395" s="371"/>
      <c r="G395" s="371"/>
      <c r="H395" s="371"/>
      <c r="I395" s="371"/>
      <c r="J395" s="394"/>
      <c r="K395" s="394"/>
      <c r="L395" s="395"/>
    </row>
    <row r="396" spans="1:12" s="355" customFormat="1" ht="23.45" customHeight="1">
      <c r="A396" s="367"/>
      <c r="B396" s="367"/>
      <c r="C396" s="370"/>
      <c r="D396" s="370"/>
      <c r="E396" s="365"/>
      <c r="F396" s="371"/>
      <c r="G396" s="371"/>
      <c r="H396" s="371"/>
      <c r="I396" s="371"/>
      <c r="J396" s="394"/>
      <c r="K396" s="394"/>
      <c r="L396" s="395"/>
    </row>
    <row r="397" spans="1:12" s="355" customFormat="1" ht="23.45" customHeight="1">
      <c r="A397" s="367"/>
      <c r="B397" s="367"/>
      <c r="C397" s="370"/>
      <c r="D397" s="370"/>
      <c r="E397" s="365"/>
      <c r="F397" s="371"/>
      <c r="G397" s="371"/>
      <c r="H397" s="371"/>
      <c r="I397" s="371"/>
      <c r="J397" s="394"/>
      <c r="K397" s="394"/>
      <c r="L397" s="395"/>
    </row>
    <row r="398" spans="1:12" s="355" customFormat="1" ht="23.45" customHeight="1">
      <c r="A398" s="367"/>
      <c r="B398" s="367"/>
      <c r="C398" s="370"/>
      <c r="D398" s="370"/>
      <c r="E398" s="365"/>
      <c r="F398" s="371"/>
      <c r="G398" s="371"/>
      <c r="H398" s="371"/>
      <c r="I398" s="371"/>
      <c r="J398" s="394"/>
      <c r="K398" s="394"/>
      <c r="L398" s="395"/>
    </row>
    <row r="399" spans="1:12" s="355" customFormat="1" ht="23.45" customHeight="1">
      <c r="A399" s="367"/>
      <c r="B399" s="367"/>
      <c r="C399" s="370"/>
      <c r="D399" s="370"/>
      <c r="E399" s="365"/>
      <c r="F399" s="371"/>
      <c r="G399" s="371"/>
      <c r="H399" s="371"/>
      <c r="I399" s="371"/>
      <c r="J399" s="394"/>
      <c r="K399" s="394"/>
      <c r="L399" s="395"/>
    </row>
    <row r="400" spans="1:12" s="355" customFormat="1" ht="23.45" customHeight="1">
      <c r="A400" s="367"/>
      <c r="B400" s="367"/>
      <c r="C400" s="370"/>
      <c r="D400" s="370"/>
      <c r="E400" s="365"/>
      <c r="F400" s="371"/>
      <c r="G400" s="371"/>
      <c r="H400" s="371"/>
      <c r="I400" s="371"/>
      <c r="J400" s="394"/>
      <c r="K400" s="394"/>
      <c r="L400" s="395"/>
    </row>
    <row r="401" spans="1:12" s="355" customFormat="1" ht="23.45" customHeight="1">
      <c r="A401" s="367"/>
      <c r="B401" s="367"/>
      <c r="C401" s="370"/>
      <c r="D401" s="370"/>
      <c r="E401" s="365"/>
      <c r="F401" s="371"/>
      <c r="G401" s="371"/>
      <c r="H401" s="371"/>
      <c r="I401" s="371"/>
      <c r="J401" s="394"/>
      <c r="K401" s="394"/>
      <c r="L401" s="395"/>
    </row>
    <row r="402" spans="1:12" s="355" customFormat="1" ht="23.45" customHeight="1">
      <c r="A402" s="367"/>
      <c r="B402" s="367"/>
      <c r="C402" s="370"/>
      <c r="D402" s="370"/>
      <c r="E402" s="365"/>
      <c r="F402" s="371"/>
      <c r="G402" s="371"/>
      <c r="H402" s="371"/>
      <c r="I402" s="371"/>
      <c r="J402" s="394"/>
      <c r="K402" s="394"/>
      <c r="L402" s="395"/>
    </row>
    <row r="403" spans="1:12" s="355" customFormat="1" ht="23.45" customHeight="1">
      <c r="A403" s="367"/>
      <c r="B403" s="367"/>
      <c r="C403" s="370"/>
      <c r="D403" s="370"/>
      <c r="E403" s="365"/>
      <c r="F403" s="371"/>
      <c r="G403" s="371"/>
      <c r="H403" s="371"/>
      <c r="I403" s="371"/>
      <c r="J403" s="394"/>
      <c r="K403" s="394"/>
      <c r="L403" s="395"/>
    </row>
    <row r="404" spans="1:12" s="355" customFormat="1" ht="23.45" customHeight="1">
      <c r="A404" s="367"/>
      <c r="B404" s="367"/>
      <c r="C404" s="370"/>
      <c r="D404" s="370"/>
      <c r="E404" s="365"/>
      <c r="F404" s="371"/>
      <c r="G404" s="371"/>
      <c r="H404" s="371"/>
      <c r="I404" s="371"/>
      <c r="J404" s="394"/>
      <c r="K404" s="394"/>
      <c r="L404" s="395"/>
    </row>
    <row r="405" spans="1:12" s="355" customFormat="1" ht="23.45" customHeight="1">
      <c r="A405" s="367"/>
      <c r="B405" s="367"/>
      <c r="C405" s="370"/>
      <c r="D405" s="370"/>
      <c r="E405" s="365"/>
      <c r="F405" s="371"/>
      <c r="G405" s="371"/>
      <c r="H405" s="371"/>
      <c r="I405" s="371"/>
      <c r="J405" s="394"/>
      <c r="K405" s="394"/>
      <c r="L405" s="395"/>
    </row>
    <row r="406" spans="1:12" s="355" customFormat="1" ht="23.45" customHeight="1">
      <c r="A406" s="367"/>
      <c r="B406" s="367"/>
      <c r="C406" s="370"/>
      <c r="D406" s="370"/>
      <c r="E406" s="365"/>
      <c r="F406" s="371"/>
      <c r="G406" s="371"/>
      <c r="H406" s="371"/>
      <c r="I406" s="371"/>
      <c r="J406" s="394"/>
      <c r="K406" s="394"/>
      <c r="L406" s="395"/>
    </row>
    <row r="407" spans="1:12" s="355" customFormat="1" ht="23.45" customHeight="1">
      <c r="A407" s="367"/>
      <c r="B407" s="367"/>
      <c r="C407" s="370"/>
      <c r="D407" s="370"/>
      <c r="E407" s="365"/>
      <c r="F407" s="371"/>
      <c r="G407" s="371"/>
      <c r="H407" s="371"/>
      <c r="I407" s="371"/>
      <c r="J407" s="394"/>
      <c r="K407" s="394"/>
      <c r="L407" s="395"/>
    </row>
    <row r="408" spans="1:12" s="355" customFormat="1" ht="23.45" customHeight="1">
      <c r="A408" s="367"/>
      <c r="B408" s="367"/>
      <c r="C408" s="370"/>
      <c r="D408" s="370"/>
      <c r="E408" s="365"/>
      <c r="F408" s="371"/>
      <c r="G408" s="371"/>
      <c r="H408" s="371"/>
      <c r="I408" s="371"/>
      <c r="J408" s="394"/>
      <c r="K408" s="394"/>
      <c r="L408" s="395"/>
    </row>
    <row r="409" spans="1:12" s="355" customFormat="1" ht="23.45" customHeight="1">
      <c r="A409" s="367"/>
      <c r="B409" s="367"/>
      <c r="C409" s="370"/>
      <c r="D409" s="370"/>
      <c r="E409" s="365"/>
      <c r="F409" s="371"/>
      <c r="G409" s="371"/>
      <c r="H409" s="371"/>
      <c r="I409" s="371"/>
      <c r="J409" s="394"/>
      <c r="K409" s="394"/>
      <c r="L409" s="395"/>
    </row>
    <row r="410" spans="1:12" s="355" customFormat="1" ht="23.45" customHeight="1">
      <c r="A410" s="367"/>
      <c r="B410" s="367"/>
      <c r="C410" s="370"/>
      <c r="D410" s="370"/>
      <c r="E410" s="365"/>
      <c r="F410" s="371"/>
      <c r="G410" s="371"/>
      <c r="H410" s="371"/>
      <c r="I410" s="371"/>
      <c r="J410" s="394"/>
      <c r="K410" s="394"/>
      <c r="L410" s="395"/>
    </row>
    <row r="411" spans="1:12" s="355" customFormat="1" ht="23.45" customHeight="1">
      <c r="A411" s="367"/>
      <c r="B411" s="367"/>
      <c r="C411" s="370"/>
      <c r="D411" s="370"/>
      <c r="E411" s="365"/>
      <c r="F411" s="371"/>
      <c r="G411" s="371"/>
      <c r="H411" s="371"/>
      <c r="I411" s="371"/>
      <c r="J411" s="394"/>
      <c r="K411" s="394"/>
      <c r="L411" s="395"/>
    </row>
    <row r="412" spans="1:12" s="355" customFormat="1" ht="23.45" customHeight="1">
      <c r="A412" s="367"/>
      <c r="B412" s="367"/>
      <c r="C412" s="370"/>
      <c r="D412" s="370"/>
      <c r="E412" s="365"/>
      <c r="F412" s="371"/>
      <c r="G412" s="371"/>
      <c r="H412" s="371"/>
      <c r="I412" s="371"/>
      <c r="J412" s="394"/>
      <c r="K412" s="394"/>
      <c r="L412" s="395"/>
    </row>
    <row r="413" spans="1:12" s="355" customFormat="1" ht="23.45" customHeight="1">
      <c r="A413" s="367"/>
      <c r="B413" s="367"/>
      <c r="C413" s="370"/>
      <c r="D413" s="370"/>
      <c r="E413" s="365"/>
      <c r="F413" s="371"/>
      <c r="G413" s="371"/>
      <c r="H413" s="371"/>
      <c r="I413" s="371"/>
      <c r="J413" s="394"/>
      <c r="K413" s="394"/>
      <c r="L413" s="395"/>
    </row>
    <row r="414" spans="1:12" s="355" customFormat="1" ht="23.45" customHeight="1">
      <c r="A414" s="367"/>
      <c r="B414" s="367"/>
      <c r="C414" s="370"/>
      <c r="D414" s="370"/>
      <c r="E414" s="365"/>
      <c r="F414" s="371"/>
      <c r="G414" s="371"/>
      <c r="H414" s="371"/>
      <c r="I414" s="371"/>
      <c r="J414" s="394"/>
      <c r="K414" s="394"/>
      <c r="L414" s="395"/>
    </row>
    <row r="415" spans="1:12" s="355" customFormat="1" ht="23.45" customHeight="1">
      <c r="A415" s="367"/>
      <c r="B415" s="367"/>
      <c r="C415" s="370"/>
      <c r="D415" s="370"/>
      <c r="E415" s="365"/>
      <c r="F415" s="371"/>
      <c r="G415" s="371"/>
      <c r="H415" s="371"/>
      <c r="I415" s="371"/>
      <c r="J415" s="394"/>
      <c r="K415" s="394"/>
      <c r="L415" s="395"/>
    </row>
    <row r="416" spans="1:12" s="355" customFormat="1" ht="23.45" customHeight="1">
      <c r="A416" s="367"/>
      <c r="B416" s="367"/>
      <c r="C416" s="370"/>
      <c r="D416" s="370"/>
      <c r="E416" s="365"/>
      <c r="F416" s="371"/>
      <c r="G416" s="371"/>
      <c r="H416" s="371"/>
      <c r="I416" s="371"/>
      <c r="J416" s="394"/>
      <c r="K416" s="394"/>
      <c r="L416" s="395"/>
    </row>
    <row r="417" spans="1:12" s="355" customFormat="1" ht="23.45" customHeight="1">
      <c r="A417" s="367"/>
      <c r="B417" s="367"/>
      <c r="C417" s="370"/>
      <c r="D417" s="370"/>
      <c r="E417" s="365"/>
      <c r="F417" s="371"/>
      <c r="G417" s="371"/>
      <c r="H417" s="371"/>
      <c r="I417" s="371"/>
      <c r="J417" s="394"/>
      <c r="K417" s="394"/>
      <c r="L417" s="395"/>
    </row>
    <row r="418" spans="1:12" s="355" customFormat="1" ht="23.45" customHeight="1">
      <c r="A418" s="367"/>
      <c r="B418" s="367"/>
      <c r="C418" s="370"/>
      <c r="D418" s="370"/>
      <c r="E418" s="365"/>
      <c r="F418" s="371"/>
      <c r="G418" s="371"/>
      <c r="H418" s="371"/>
      <c r="I418" s="371"/>
      <c r="J418" s="394"/>
      <c r="K418" s="394"/>
      <c r="L418" s="395"/>
    </row>
    <row r="419" spans="1:12" s="355" customFormat="1" ht="23.45" customHeight="1">
      <c r="A419" s="367"/>
      <c r="B419" s="367"/>
      <c r="C419" s="370"/>
      <c r="D419" s="370"/>
      <c r="E419" s="365"/>
      <c r="F419" s="371"/>
      <c r="G419" s="371"/>
      <c r="H419" s="371"/>
      <c r="I419" s="371"/>
      <c r="J419" s="394"/>
      <c r="K419" s="394"/>
      <c r="L419" s="395"/>
    </row>
    <row r="420" spans="1:12" s="355" customFormat="1" ht="23.45" customHeight="1">
      <c r="A420" s="367"/>
      <c r="B420" s="367"/>
      <c r="C420" s="370"/>
      <c r="D420" s="370"/>
      <c r="E420" s="365"/>
      <c r="F420" s="371"/>
      <c r="G420" s="371"/>
      <c r="H420" s="371"/>
      <c r="I420" s="371"/>
      <c r="J420" s="394"/>
      <c r="K420" s="394"/>
      <c r="L420" s="395"/>
    </row>
    <row r="421" spans="1:12" s="355" customFormat="1" ht="23.45" customHeight="1">
      <c r="A421" s="367"/>
      <c r="B421" s="367"/>
      <c r="C421" s="370"/>
      <c r="D421" s="370"/>
      <c r="E421" s="365"/>
      <c r="F421" s="371"/>
      <c r="G421" s="371"/>
      <c r="H421" s="371"/>
      <c r="I421" s="371"/>
      <c r="J421" s="394"/>
      <c r="K421" s="394"/>
      <c r="L421" s="395"/>
    </row>
    <row r="422" spans="1:12" s="355" customFormat="1" ht="23.45" customHeight="1">
      <c r="A422" s="367"/>
      <c r="B422" s="367"/>
      <c r="C422" s="370"/>
      <c r="D422" s="370"/>
      <c r="E422" s="365"/>
      <c r="F422" s="371"/>
      <c r="G422" s="371"/>
      <c r="H422" s="371"/>
      <c r="I422" s="371"/>
      <c r="J422" s="394"/>
      <c r="K422" s="394"/>
      <c r="L422" s="395"/>
    </row>
    <row r="423" spans="1:12" s="355" customFormat="1" ht="23.45" customHeight="1">
      <c r="A423" s="367"/>
      <c r="B423" s="367"/>
      <c r="C423" s="370"/>
      <c r="D423" s="370"/>
      <c r="E423" s="365"/>
      <c r="F423" s="371"/>
      <c r="G423" s="371"/>
      <c r="H423" s="371"/>
      <c r="I423" s="371"/>
      <c r="J423" s="394"/>
      <c r="K423" s="394"/>
      <c r="L423" s="395"/>
    </row>
    <row r="424" spans="1:12" s="355" customFormat="1" ht="23.45" customHeight="1">
      <c r="A424" s="367"/>
      <c r="B424" s="367"/>
      <c r="C424" s="370"/>
      <c r="D424" s="370"/>
      <c r="E424" s="365"/>
      <c r="F424" s="371"/>
      <c r="G424" s="371"/>
      <c r="H424" s="371"/>
      <c r="I424" s="371"/>
      <c r="J424" s="394"/>
      <c r="K424" s="394"/>
      <c r="L424" s="395"/>
    </row>
    <row r="425" spans="1:12" s="355" customFormat="1" ht="23.45" customHeight="1">
      <c r="A425" s="367"/>
      <c r="B425" s="367"/>
      <c r="C425" s="370"/>
      <c r="D425" s="370"/>
      <c r="E425" s="365"/>
      <c r="F425" s="371"/>
      <c r="G425" s="371"/>
      <c r="H425" s="371"/>
      <c r="I425" s="371"/>
      <c r="J425" s="394"/>
      <c r="K425" s="394"/>
      <c r="L425" s="395"/>
    </row>
    <row r="426" spans="1:12" s="355" customFormat="1" ht="23.45" customHeight="1">
      <c r="A426" s="367"/>
      <c r="B426" s="367"/>
      <c r="C426" s="370"/>
      <c r="D426" s="370"/>
      <c r="E426" s="365"/>
      <c r="F426" s="371"/>
      <c r="G426" s="371"/>
      <c r="H426" s="371"/>
      <c r="I426" s="371"/>
      <c r="J426" s="394"/>
      <c r="K426" s="394"/>
      <c r="L426" s="395"/>
    </row>
    <row r="427" spans="1:12" s="355" customFormat="1" ht="23.45" customHeight="1">
      <c r="A427" s="367"/>
      <c r="B427" s="367"/>
      <c r="C427" s="370"/>
      <c r="D427" s="370"/>
      <c r="E427" s="365"/>
      <c r="F427" s="371"/>
      <c r="G427" s="371"/>
      <c r="H427" s="371"/>
      <c r="I427" s="371"/>
      <c r="J427" s="394"/>
      <c r="K427" s="394"/>
      <c r="L427" s="395"/>
    </row>
    <row r="428" spans="1:12" s="355" customFormat="1" ht="23.45" customHeight="1">
      <c r="A428" s="367"/>
      <c r="B428" s="367"/>
      <c r="C428" s="370"/>
      <c r="D428" s="370"/>
      <c r="E428" s="365"/>
      <c r="F428" s="371"/>
      <c r="G428" s="371"/>
      <c r="H428" s="371"/>
      <c r="I428" s="371"/>
      <c r="J428" s="394"/>
      <c r="K428" s="394"/>
      <c r="L428" s="395"/>
    </row>
    <row r="429" spans="1:12" s="355" customFormat="1" ht="23.45" customHeight="1">
      <c r="A429" s="367"/>
      <c r="B429" s="367"/>
      <c r="C429" s="370"/>
      <c r="D429" s="370"/>
      <c r="E429" s="365"/>
      <c r="F429" s="371"/>
      <c r="G429" s="371"/>
      <c r="H429" s="371"/>
      <c r="I429" s="371"/>
      <c r="J429" s="394"/>
      <c r="K429" s="394"/>
      <c r="L429" s="395"/>
    </row>
    <row r="430" spans="1:12" s="355" customFormat="1" ht="23.45" customHeight="1">
      <c r="A430" s="367"/>
      <c r="B430" s="367"/>
      <c r="C430" s="370"/>
      <c r="D430" s="370"/>
      <c r="E430" s="365"/>
      <c r="F430" s="371"/>
      <c r="G430" s="371"/>
      <c r="H430" s="371"/>
      <c r="I430" s="371"/>
      <c r="J430" s="394"/>
      <c r="K430" s="394"/>
      <c r="L430" s="395"/>
    </row>
    <row r="431" spans="1:12" s="355" customFormat="1" ht="23.45" customHeight="1">
      <c r="A431" s="367"/>
      <c r="B431" s="367"/>
      <c r="C431" s="370"/>
      <c r="D431" s="370"/>
      <c r="E431" s="365"/>
      <c r="F431" s="371"/>
      <c r="G431" s="371"/>
      <c r="H431" s="371"/>
      <c r="I431" s="371"/>
      <c r="J431" s="394"/>
      <c r="K431" s="394"/>
      <c r="L431" s="395"/>
    </row>
    <row r="432" spans="1:12" s="355" customFormat="1" ht="23.45" customHeight="1">
      <c r="A432" s="367"/>
      <c r="B432" s="367"/>
      <c r="C432" s="370"/>
      <c r="D432" s="370"/>
      <c r="E432" s="365"/>
      <c r="F432" s="371"/>
      <c r="G432" s="371"/>
      <c r="H432" s="371"/>
      <c r="I432" s="371"/>
      <c r="J432" s="394"/>
      <c r="K432" s="394"/>
      <c r="L432" s="395"/>
    </row>
    <row r="433" spans="1:12" s="355" customFormat="1" ht="23.45" customHeight="1">
      <c r="A433" s="367"/>
      <c r="B433" s="367"/>
      <c r="C433" s="370"/>
      <c r="D433" s="370"/>
      <c r="E433" s="365"/>
      <c r="F433" s="371"/>
      <c r="G433" s="371"/>
      <c r="H433" s="371"/>
      <c r="I433" s="371"/>
      <c r="J433" s="394"/>
      <c r="K433" s="394"/>
      <c r="L433" s="395"/>
    </row>
    <row r="434" spans="1:12" s="355" customFormat="1" ht="23.45" customHeight="1">
      <c r="A434" s="367"/>
      <c r="B434" s="367"/>
      <c r="C434" s="370"/>
      <c r="D434" s="370"/>
      <c r="E434" s="365"/>
      <c r="F434" s="371"/>
      <c r="G434" s="371"/>
      <c r="H434" s="371"/>
      <c r="I434" s="371"/>
      <c r="J434" s="394"/>
      <c r="K434" s="394"/>
      <c r="L434" s="395"/>
    </row>
    <row r="435" spans="1:12" s="355" customFormat="1" ht="23.45" customHeight="1">
      <c r="A435" s="367"/>
      <c r="B435" s="367"/>
      <c r="C435" s="370"/>
      <c r="D435" s="370"/>
      <c r="E435" s="365"/>
      <c r="F435" s="371"/>
      <c r="G435" s="371"/>
      <c r="H435" s="371"/>
      <c r="I435" s="371"/>
      <c r="J435" s="394"/>
      <c r="K435" s="394"/>
      <c r="L435" s="395"/>
    </row>
    <row r="436" spans="1:12" s="355" customFormat="1" ht="23.45" customHeight="1">
      <c r="A436" s="367"/>
      <c r="B436" s="367"/>
      <c r="C436" s="370"/>
      <c r="D436" s="370"/>
      <c r="E436" s="365"/>
      <c r="F436" s="371"/>
      <c r="G436" s="371"/>
      <c r="H436" s="371"/>
      <c r="I436" s="371"/>
      <c r="J436" s="394"/>
      <c r="K436" s="394"/>
      <c r="L436" s="395"/>
    </row>
    <row r="437" spans="1:12" s="355" customFormat="1" ht="23.45" customHeight="1">
      <c r="A437" s="367"/>
      <c r="B437" s="367"/>
      <c r="C437" s="370"/>
      <c r="D437" s="370"/>
      <c r="E437" s="365"/>
      <c r="F437" s="371"/>
      <c r="G437" s="371"/>
      <c r="H437" s="371"/>
      <c r="I437" s="371"/>
      <c r="J437" s="394"/>
      <c r="K437" s="394"/>
      <c r="L437" s="395"/>
    </row>
    <row r="438" spans="1:12" s="355" customFormat="1" ht="23.45" customHeight="1">
      <c r="A438" s="367"/>
      <c r="B438" s="367"/>
      <c r="C438" s="370"/>
      <c r="D438" s="370"/>
      <c r="E438" s="365"/>
      <c r="F438" s="371"/>
      <c r="G438" s="371"/>
      <c r="H438" s="371"/>
      <c r="I438" s="371"/>
      <c r="J438" s="394"/>
      <c r="K438" s="394"/>
      <c r="L438" s="395"/>
    </row>
    <row r="439" spans="1:12" s="355" customFormat="1" ht="23.45" customHeight="1">
      <c r="A439" s="367"/>
      <c r="B439" s="367"/>
      <c r="C439" s="370"/>
      <c r="D439" s="370"/>
      <c r="E439" s="365"/>
      <c r="F439" s="371"/>
      <c r="G439" s="371"/>
      <c r="H439" s="371"/>
      <c r="I439" s="371"/>
      <c r="J439" s="394"/>
      <c r="K439" s="394"/>
      <c r="L439" s="395"/>
    </row>
    <row r="440" spans="1:12" s="355" customFormat="1" ht="23.45" customHeight="1">
      <c r="A440" s="367"/>
      <c r="B440" s="367"/>
      <c r="C440" s="370"/>
      <c r="D440" s="370"/>
      <c r="E440" s="365"/>
      <c r="F440" s="371"/>
      <c r="G440" s="371"/>
      <c r="H440" s="371"/>
      <c r="I440" s="371"/>
      <c r="J440" s="394"/>
      <c r="K440" s="394"/>
      <c r="L440" s="395"/>
    </row>
    <row r="441" spans="1:12" s="355" customFormat="1" ht="23.45" customHeight="1">
      <c r="A441" s="367"/>
      <c r="B441" s="367"/>
      <c r="C441" s="370"/>
      <c r="D441" s="370"/>
      <c r="E441" s="365"/>
      <c r="F441" s="371"/>
      <c r="G441" s="371"/>
      <c r="H441" s="371"/>
      <c r="I441" s="371"/>
      <c r="J441" s="394"/>
      <c r="K441" s="394"/>
      <c r="L441" s="395"/>
    </row>
    <row r="442" spans="1:12" s="355" customFormat="1" ht="23.45" customHeight="1">
      <c r="A442" s="367"/>
      <c r="B442" s="367"/>
      <c r="C442" s="370"/>
      <c r="D442" s="370"/>
      <c r="E442" s="365"/>
      <c r="F442" s="371"/>
      <c r="G442" s="371"/>
      <c r="H442" s="371"/>
      <c r="I442" s="371"/>
      <c r="J442" s="394"/>
      <c r="K442" s="394"/>
      <c r="L442" s="395"/>
    </row>
    <row r="443" spans="1:12" s="355" customFormat="1" ht="23.45" customHeight="1">
      <c r="A443" s="367"/>
      <c r="B443" s="367"/>
      <c r="C443" s="370"/>
      <c r="D443" s="370"/>
      <c r="E443" s="365"/>
      <c r="F443" s="371"/>
      <c r="G443" s="371"/>
      <c r="H443" s="371"/>
      <c r="I443" s="371"/>
      <c r="J443" s="394"/>
      <c r="K443" s="394"/>
      <c r="L443" s="395"/>
    </row>
    <row r="444" spans="1:12" s="355" customFormat="1" ht="23.45" customHeight="1">
      <c r="A444" s="367"/>
      <c r="B444" s="367"/>
      <c r="C444" s="370"/>
      <c r="D444" s="370"/>
      <c r="E444" s="365"/>
      <c r="F444" s="371"/>
      <c r="G444" s="371"/>
      <c r="H444" s="371"/>
      <c r="I444" s="371"/>
      <c r="J444" s="394"/>
      <c r="K444" s="394"/>
      <c r="L444" s="395"/>
    </row>
    <row r="445" spans="1:12" s="355" customFormat="1" ht="23.45" customHeight="1">
      <c r="A445" s="367"/>
      <c r="B445" s="367"/>
      <c r="C445" s="370"/>
      <c r="D445" s="370"/>
      <c r="E445" s="365"/>
      <c r="F445" s="371"/>
      <c r="G445" s="371"/>
      <c r="H445" s="371"/>
      <c r="I445" s="371"/>
      <c r="J445" s="394"/>
      <c r="K445" s="394"/>
      <c r="L445" s="395"/>
    </row>
    <row r="446" spans="1:12" s="355" customFormat="1" ht="23.45" customHeight="1">
      <c r="A446" s="367"/>
      <c r="B446" s="367"/>
      <c r="C446" s="370"/>
      <c r="D446" s="370"/>
      <c r="E446" s="365"/>
      <c r="F446" s="371"/>
      <c r="G446" s="371"/>
      <c r="H446" s="371"/>
      <c r="I446" s="371"/>
      <c r="J446" s="394"/>
      <c r="K446" s="394"/>
      <c r="L446" s="395"/>
    </row>
    <row r="447" spans="1:12" s="355" customFormat="1" ht="23.45" customHeight="1">
      <c r="A447" s="367"/>
      <c r="B447" s="367"/>
      <c r="C447" s="370"/>
      <c r="D447" s="370"/>
      <c r="E447" s="365"/>
      <c r="F447" s="371"/>
      <c r="G447" s="371"/>
      <c r="H447" s="371"/>
      <c r="I447" s="371"/>
      <c r="J447" s="394"/>
      <c r="K447" s="394"/>
      <c r="L447" s="395"/>
    </row>
    <row r="448" spans="1:12" s="355" customFormat="1" ht="23.45" customHeight="1">
      <c r="A448" s="367"/>
      <c r="B448" s="367"/>
      <c r="C448" s="370"/>
      <c r="D448" s="370"/>
      <c r="E448" s="365"/>
      <c r="F448" s="371"/>
      <c r="G448" s="371"/>
      <c r="H448" s="371"/>
      <c r="I448" s="371"/>
      <c r="J448" s="394"/>
      <c r="K448" s="394"/>
      <c r="L448" s="395"/>
    </row>
    <row r="449" spans="1:12" s="355" customFormat="1" ht="23.45" customHeight="1">
      <c r="A449" s="367"/>
      <c r="B449" s="367"/>
      <c r="C449" s="370"/>
      <c r="D449" s="370"/>
      <c r="E449" s="365"/>
      <c r="F449" s="371"/>
      <c r="G449" s="371"/>
      <c r="H449" s="371"/>
      <c r="I449" s="371"/>
      <c r="J449" s="394"/>
      <c r="K449" s="394"/>
      <c r="L449" s="395"/>
    </row>
    <row r="450" spans="1:12" s="355" customFormat="1" ht="23.45" customHeight="1">
      <c r="A450" s="367"/>
      <c r="B450" s="367"/>
      <c r="C450" s="370"/>
      <c r="D450" s="370"/>
      <c r="E450" s="365"/>
      <c r="F450" s="371"/>
      <c r="G450" s="371"/>
      <c r="H450" s="371"/>
      <c r="I450" s="371"/>
      <c r="J450" s="394"/>
      <c r="K450" s="394"/>
      <c r="L450" s="395"/>
    </row>
    <row r="451" spans="1:12" s="355" customFormat="1" ht="23.45" customHeight="1">
      <c r="A451" s="367"/>
      <c r="B451" s="367"/>
      <c r="C451" s="370"/>
      <c r="D451" s="370"/>
      <c r="E451" s="365"/>
      <c r="F451" s="371"/>
      <c r="G451" s="371"/>
      <c r="H451" s="371"/>
      <c r="I451" s="371"/>
      <c r="J451" s="394"/>
      <c r="K451" s="394"/>
      <c r="L451" s="395"/>
    </row>
    <row r="452" spans="1:12" s="355" customFormat="1" ht="23.45" customHeight="1">
      <c r="A452" s="367"/>
      <c r="B452" s="367"/>
      <c r="C452" s="370"/>
      <c r="D452" s="370"/>
      <c r="E452" s="365"/>
      <c r="F452" s="371"/>
      <c r="G452" s="371"/>
      <c r="H452" s="371"/>
      <c r="I452" s="371"/>
      <c r="J452" s="394"/>
      <c r="K452" s="394"/>
      <c r="L452" s="395"/>
    </row>
    <row r="453" spans="1:12" s="355" customFormat="1" ht="23.45" customHeight="1">
      <c r="A453" s="367"/>
      <c r="B453" s="367"/>
      <c r="C453" s="370"/>
      <c r="D453" s="370"/>
      <c r="E453" s="365"/>
      <c r="F453" s="371"/>
      <c r="G453" s="371"/>
      <c r="H453" s="371"/>
      <c r="I453" s="371"/>
      <c r="J453" s="394"/>
      <c r="K453" s="394"/>
      <c r="L453" s="395"/>
    </row>
    <row r="454" spans="1:12" s="355" customFormat="1" ht="23.45" customHeight="1">
      <c r="A454" s="367"/>
      <c r="B454" s="367"/>
      <c r="C454" s="370"/>
      <c r="D454" s="370"/>
      <c r="E454" s="365"/>
      <c r="F454" s="371"/>
      <c r="G454" s="371"/>
      <c r="H454" s="371"/>
      <c r="I454" s="371"/>
      <c r="J454" s="394"/>
      <c r="K454" s="394"/>
      <c r="L454" s="395"/>
    </row>
    <row r="455" spans="1:12" s="355" customFormat="1" ht="23.45" customHeight="1">
      <c r="A455" s="367"/>
      <c r="B455" s="367"/>
      <c r="C455" s="370"/>
      <c r="D455" s="370"/>
      <c r="E455" s="365"/>
      <c r="F455" s="371"/>
      <c r="G455" s="371"/>
      <c r="H455" s="371"/>
      <c r="I455" s="371"/>
      <c r="J455" s="394"/>
      <c r="K455" s="394"/>
      <c r="L455" s="395"/>
    </row>
    <row r="456" spans="1:12" s="355" customFormat="1" ht="23.45" customHeight="1">
      <c r="A456" s="367"/>
      <c r="B456" s="367"/>
      <c r="C456" s="370"/>
      <c r="D456" s="370"/>
      <c r="E456" s="365"/>
      <c r="F456" s="371"/>
      <c r="G456" s="371"/>
      <c r="H456" s="371"/>
      <c r="I456" s="371"/>
      <c r="J456" s="394"/>
      <c r="K456" s="394"/>
      <c r="L456" s="395"/>
    </row>
    <row r="457" spans="1:12" s="355" customFormat="1" ht="23.45" customHeight="1">
      <c r="A457" s="367"/>
      <c r="B457" s="367"/>
      <c r="C457" s="370"/>
      <c r="D457" s="370"/>
      <c r="E457" s="365"/>
      <c r="F457" s="371"/>
      <c r="G457" s="371"/>
      <c r="H457" s="371"/>
      <c r="I457" s="371"/>
      <c r="J457" s="394"/>
      <c r="K457" s="394"/>
      <c r="L457" s="395"/>
    </row>
    <row r="458" spans="1:12" s="355" customFormat="1" ht="23.45" customHeight="1">
      <c r="A458" s="367"/>
      <c r="B458" s="367"/>
      <c r="C458" s="370"/>
      <c r="D458" s="370"/>
      <c r="E458" s="365"/>
      <c r="F458" s="371"/>
      <c r="G458" s="371"/>
      <c r="H458" s="371"/>
      <c r="I458" s="371"/>
      <c r="J458" s="394"/>
      <c r="K458" s="394"/>
      <c r="L458" s="395"/>
    </row>
    <row r="459" spans="1:12" s="355" customFormat="1" ht="23.45" customHeight="1">
      <c r="A459" s="367"/>
      <c r="B459" s="367"/>
      <c r="C459" s="370"/>
      <c r="D459" s="370"/>
      <c r="E459" s="365"/>
      <c r="F459" s="371"/>
      <c r="G459" s="371"/>
      <c r="H459" s="371"/>
      <c r="I459" s="371"/>
      <c r="J459" s="394"/>
      <c r="K459" s="394"/>
      <c r="L459" s="395"/>
    </row>
    <row r="460" spans="1:12" s="355" customFormat="1" ht="23.45" customHeight="1">
      <c r="A460" s="367"/>
      <c r="B460" s="367"/>
      <c r="C460" s="370"/>
      <c r="D460" s="370"/>
      <c r="E460" s="365"/>
      <c r="F460" s="371"/>
      <c r="G460" s="371"/>
      <c r="H460" s="371"/>
      <c r="I460" s="371"/>
      <c r="J460" s="394"/>
      <c r="K460" s="394"/>
      <c r="L460" s="395"/>
    </row>
    <row r="461" spans="1:12" s="355" customFormat="1" ht="23.45" customHeight="1">
      <c r="A461" s="367"/>
      <c r="B461" s="367"/>
      <c r="C461" s="370"/>
      <c r="D461" s="370"/>
      <c r="E461" s="365"/>
      <c r="F461" s="371"/>
      <c r="G461" s="371"/>
      <c r="H461" s="371"/>
      <c r="I461" s="371"/>
      <c r="J461" s="394"/>
      <c r="K461" s="394"/>
      <c r="L461" s="395"/>
    </row>
    <row r="462" spans="1:12" s="355" customFormat="1" ht="23.45" customHeight="1">
      <c r="A462" s="367"/>
      <c r="B462" s="367"/>
      <c r="C462" s="370"/>
      <c r="D462" s="370"/>
      <c r="E462" s="365"/>
      <c r="F462" s="371"/>
      <c r="G462" s="371"/>
      <c r="H462" s="371"/>
      <c r="I462" s="371"/>
      <c r="J462" s="394"/>
      <c r="K462" s="394"/>
      <c r="L462" s="395"/>
    </row>
    <row r="463" spans="1:12" s="355" customFormat="1" ht="23.45" customHeight="1">
      <c r="A463" s="367"/>
      <c r="B463" s="367"/>
      <c r="C463" s="370"/>
      <c r="D463" s="370"/>
      <c r="E463" s="365"/>
      <c r="F463" s="371"/>
      <c r="G463" s="371"/>
      <c r="H463" s="371"/>
      <c r="I463" s="371"/>
      <c r="J463" s="394"/>
      <c r="K463" s="394"/>
      <c r="L463" s="395"/>
    </row>
    <row r="464" spans="1:12" s="355" customFormat="1" ht="23.45" customHeight="1">
      <c r="A464" s="367"/>
      <c r="B464" s="367"/>
      <c r="C464" s="370"/>
      <c r="D464" s="370"/>
      <c r="E464" s="365"/>
      <c r="F464" s="371"/>
      <c r="G464" s="371"/>
      <c r="H464" s="371"/>
      <c r="I464" s="371"/>
      <c r="J464" s="394"/>
      <c r="K464" s="394"/>
      <c r="L464" s="395"/>
    </row>
    <row r="465" spans="1:12" s="355" customFormat="1" ht="23.45" customHeight="1">
      <c r="A465" s="367"/>
      <c r="B465" s="367"/>
      <c r="C465" s="370"/>
      <c r="D465" s="370"/>
      <c r="E465" s="365"/>
      <c r="F465" s="371"/>
      <c r="G465" s="371"/>
      <c r="H465" s="371"/>
      <c r="I465" s="371"/>
      <c r="J465" s="394"/>
      <c r="K465" s="394"/>
      <c r="L465" s="395"/>
    </row>
    <row r="466" spans="1:12" s="355" customFormat="1" ht="23.45" customHeight="1">
      <c r="A466" s="367"/>
      <c r="B466" s="367"/>
      <c r="C466" s="370"/>
      <c r="D466" s="370"/>
      <c r="E466" s="365"/>
      <c r="F466" s="371"/>
      <c r="G466" s="371"/>
      <c r="H466" s="371"/>
      <c r="I466" s="371"/>
      <c r="J466" s="394"/>
      <c r="K466" s="394"/>
      <c r="L466" s="395"/>
    </row>
    <row r="467" spans="1:12" s="355" customFormat="1" ht="23.45" customHeight="1">
      <c r="A467" s="367"/>
      <c r="B467" s="367"/>
      <c r="C467" s="370"/>
      <c r="D467" s="370"/>
      <c r="E467" s="365"/>
      <c r="F467" s="371"/>
      <c r="G467" s="371"/>
      <c r="H467" s="371"/>
      <c r="I467" s="371"/>
      <c r="J467" s="394"/>
      <c r="K467" s="394"/>
      <c r="L467" s="395"/>
    </row>
    <row r="468" spans="1:12" s="355" customFormat="1" ht="23.45" customHeight="1">
      <c r="A468" s="367"/>
      <c r="B468" s="367"/>
      <c r="C468" s="370"/>
      <c r="D468" s="370"/>
      <c r="E468" s="365"/>
      <c r="F468" s="371"/>
      <c r="G468" s="371"/>
      <c r="H468" s="371"/>
      <c r="I468" s="371"/>
      <c r="J468" s="394"/>
      <c r="K468" s="394"/>
      <c r="L468" s="395"/>
    </row>
    <row r="469" spans="1:12" s="355" customFormat="1" ht="23.45" customHeight="1">
      <c r="A469" s="367"/>
      <c r="B469" s="367"/>
      <c r="C469" s="370"/>
      <c r="D469" s="370"/>
      <c r="E469" s="365"/>
      <c r="F469" s="371"/>
      <c r="G469" s="371"/>
      <c r="H469" s="371"/>
      <c r="I469" s="371"/>
      <c r="J469" s="394"/>
      <c r="K469" s="394"/>
      <c r="L469" s="395"/>
    </row>
    <row r="470" spans="1:12" s="355" customFormat="1" ht="23.45" customHeight="1">
      <c r="A470" s="367"/>
      <c r="B470" s="367"/>
      <c r="C470" s="370"/>
      <c r="D470" s="370"/>
      <c r="E470" s="365"/>
      <c r="F470" s="371"/>
      <c r="G470" s="371"/>
      <c r="H470" s="371"/>
      <c r="I470" s="371"/>
      <c r="J470" s="394"/>
      <c r="K470" s="394"/>
      <c r="L470" s="395"/>
    </row>
    <row r="471" spans="1:12" s="355" customFormat="1" ht="23.45" customHeight="1">
      <c r="A471" s="367"/>
      <c r="B471" s="367"/>
      <c r="C471" s="370"/>
      <c r="D471" s="370"/>
      <c r="E471" s="365"/>
      <c r="F471" s="371"/>
      <c r="G471" s="371"/>
      <c r="H471" s="371"/>
      <c r="I471" s="371"/>
      <c r="J471" s="394"/>
      <c r="K471" s="394"/>
      <c r="L471" s="395"/>
    </row>
    <row r="472" spans="1:12" s="355" customFormat="1" ht="23.45" customHeight="1">
      <c r="A472" s="367"/>
      <c r="B472" s="367"/>
      <c r="C472" s="370"/>
      <c r="D472" s="370"/>
      <c r="E472" s="365"/>
      <c r="F472" s="371"/>
      <c r="G472" s="371"/>
      <c r="H472" s="371"/>
      <c r="I472" s="371"/>
      <c r="J472" s="394"/>
      <c r="K472" s="394"/>
      <c r="L472" s="395"/>
    </row>
    <row r="473" spans="1:12" s="355" customFormat="1" ht="23.45" customHeight="1">
      <c r="A473" s="367"/>
      <c r="B473" s="367"/>
      <c r="C473" s="370"/>
      <c r="D473" s="370"/>
      <c r="E473" s="365"/>
      <c r="F473" s="371"/>
      <c r="G473" s="371"/>
      <c r="H473" s="371"/>
      <c r="I473" s="371"/>
      <c r="J473" s="394"/>
      <c r="K473" s="394"/>
      <c r="L473" s="395"/>
    </row>
    <row r="474" spans="1:12" s="355" customFormat="1" ht="23.45" customHeight="1">
      <c r="A474" s="367"/>
      <c r="B474" s="367"/>
      <c r="C474" s="370"/>
      <c r="D474" s="370"/>
      <c r="E474" s="365"/>
      <c r="F474" s="371"/>
      <c r="G474" s="371"/>
      <c r="H474" s="371"/>
      <c r="I474" s="371"/>
      <c r="J474" s="394"/>
      <c r="K474" s="394"/>
      <c r="L474" s="395"/>
    </row>
    <row r="475" spans="1:12" s="355" customFormat="1" ht="23.45" customHeight="1">
      <c r="A475" s="367"/>
      <c r="B475" s="367"/>
      <c r="C475" s="370"/>
      <c r="D475" s="370"/>
      <c r="E475" s="365"/>
      <c r="F475" s="371"/>
      <c r="G475" s="371"/>
      <c r="H475" s="371"/>
      <c r="I475" s="371"/>
      <c r="J475" s="394"/>
      <c r="K475" s="394"/>
      <c r="L475" s="395"/>
    </row>
    <row r="476" spans="1:12" s="355" customFormat="1" ht="23.45" customHeight="1">
      <c r="A476" s="367"/>
      <c r="B476" s="367"/>
      <c r="C476" s="370"/>
      <c r="D476" s="370"/>
      <c r="E476" s="365"/>
      <c r="F476" s="371"/>
      <c r="G476" s="371"/>
      <c r="H476" s="371"/>
      <c r="I476" s="371"/>
      <c r="J476" s="394"/>
      <c r="K476" s="394"/>
      <c r="L476" s="395"/>
    </row>
    <row r="477" spans="1:12" s="355" customFormat="1" ht="23.45" customHeight="1">
      <c r="A477" s="367"/>
      <c r="B477" s="367"/>
      <c r="C477" s="370"/>
      <c r="D477" s="370"/>
      <c r="E477" s="365"/>
      <c r="F477" s="371"/>
      <c r="G477" s="371"/>
      <c r="H477" s="371"/>
      <c r="I477" s="371"/>
      <c r="J477" s="394"/>
      <c r="K477" s="394"/>
      <c r="L477" s="395"/>
    </row>
    <row r="478" spans="1:12" s="355" customFormat="1" ht="23.45" customHeight="1">
      <c r="A478" s="367"/>
      <c r="B478" s="367"/>
      <c r="C478" s="370"/>
      <c r="D478" s="370"/>
      <c r="E478" s="365"/>
      <c r="F478" s="371"/>
      <c r="G478" s="371"/>
      <c r="H478" s="371"/>
      <c r="I478" s="371"/>
      <c r="J478" s="394"/>
      <c r="K478" s="394"/>
      <c r="L478" s="395"/>
    </row>
    <row r="479" spans="1:12" s="355" customFormat="1" ht="23.45" customHeight="1">
      <c r="A479" s="367"/>
      <c r="B479" s="367"/>
      <c r="C479" s="370"/>
      <c r="D479" s="370"/>
      <c r="E479" s="365"/>
      <c r="F479" s="371"/>
      <c r="G479" s="371"/>
      <c r="H479" s="371"/>
      <c r="I479" s="371"/>
      <c r="J479" s="394"/>
      <c r="K479" s="394"/>
      <c r="L479" s="395"/>
    </row>
    <row r="480" spans="1:12" s="355" customFormat="1" ht="23.45" customHeight="1">
      <c r="A480" s="367"/>
      <c r="B480" s="367"/>
      <c r="C480" s="370"/>
      <c r="D480" s="370"/>
      <c r="E480" s="365"/>
      <c r="F480" s="371"/>
      <c r="G480" s="371"/>
      <c r="H480" s="371"/>
      <c r="I480" s="371"/>
      <c r="J480" s="394"/>
      <c r="K480" s="394"/>
      <c r="L480" s="395"/>
    </row>
    <row r="481" spans="1:12" s="355" customFormat="1" ht="23.45" customHeight="1">
      <c r="A481" s="367"/>
      <c r="B481" s="367"/>
      <c r="C481" s="370"/>
      <c r="D481" s="370"/>
      <c r="E481" s="365"/>
      <c r="F481" s="371"/>
      <c r="G481" s="371"/>
      <c r="H481" s="371"/>
      <c r="I481" s="371"/>
      <c r="J481" s="394"/>
      <c r="K481" s="394"/>
      <c r="L481" s="395"/>
    </row>
    <row r="482" spans="1:12" s="355" customFormat="1" ht="23.45" customHeight="1">
      <c r="A482" s="367"/>
      <c r="B482" s="367"/>
      <c r="C482" s="370"/>
      <c r="D482" s="370"/>
      <c r="E482" s="365"/>
      <c r="F482" s="371"/>
      <c r="G482" s="371"/>
      <c r="H482" s="371"/>
      <c r="I482" s="371"/>
      <c r="J482" s="394"/>
      <c r="K482" s="394"/>
      <c r="L482" s="395"/>
    </row>
    <row r="483" spans="1:12" s="355" customFormat="1" ht="23.45" customHeight="1">
      <c r="A483" s="367"/>
      <c r="B483" s="367"/>
      <c r="C483" s="370"/>
      <c r="D483" s="370"/>
      <c r="E483" s="365"/>
      <c r="F483" s="371"/>
      <c r="G483" s="371"/>
      <c r="H483" s="371"/>
      <c r="I483" s="371"/>
      <c r="J483" s="394"/>
      <c r="K483" s="394"/>
      <c r="L483" s="395"/>
    </row>
    <row r="484" spans="1:12" s="355" customFormat="1" ht="23.45" customHeight="1">
      <c r="A484" s="367"/>
      <c r="B484" s="367"/>
      <c r="C484" s="370"/>
      <c r="D484" s="370"/>
      <c r="E484" s="365"/>
      <c r="F484" s="371"/>
      <c r="G484" s="371"/>
      <c r="H484" s="371"/>
      <c r="I484" s="371"/>
      <c r="J484" s="394"/>
      <c r="K484" s="394"/>
      <c r="L484" s="395"/>
    </row>
    <row r="485" spans="1:12" s="355" customFormat="1" ht="23.45" customHeight="1">
      <c r="A485" s="367"/>
      <c r="B485" s="367"/>
      <c r="C485" s="370"/>
      <c r="D485" s="370"/>
      <c r="E485" s="365"/>
      <c r="F485" s="371"/>
      <c r="G485" s="371"/>
      <c r="H485" s="371"/>
      <c r="I485" s="371"/>
      <c r="J485" s="394"/>
      <c r="K485" s="394"/>
      <c r="L485" s="395"/>
    </row>
    <row r="486" spans="1:12" s="355" customFormat="1" ht="23.45" customHeight="1">
      <c r="A486" s="367"/>
      <c r="B486" s="367"/>
      <c r="C486" s="370"/>
      <c r="D486" s="370"/>
      <c r="E486" s="365"/>
      <c r="F486" s="371"/>
      <c r="G486" s="371"/>
      <c r="H486" s="371"/>
      <c r="I486" s="371"/>
      <c r="J486" s="394"/>
      <c r="K486" s="394"/>
      <c r="L486" s="395"/>
    </row>
    <row r="487" spans="1:12" s="355" customFormat="1" ht="23.45" customHeight="1">
      <c r="A487" s="367"/>
      <c r="B487" s="367"/>
      <c r="C487" s="370"/>
      <c r="D487" s="370"/>
      <c r="E487" s="365"/>
      <c r="F487" s="371"/>
      <c r="G487" s="371"/>
      <c r="H487" s="371"/>
      <c r="I487" s="371"/>
      <c r="J487" s="394"/>
      <c r="K487" s="394"/>
      <c r="L487" s="395"/>
    </row>
    <row r="488" spans="1:12" s="355" customFormat="1" ht="23.45" customHeight="1">
      <c r="A488" s="367"/>
      <c r="B488" s="367"/>
      <c r="C488" s="370"/>
      <c r="D488" s="370"/>
      <c r="E488" s="365"/>
      <c r="F488" s="371"/>
      <c r="G488" s="371"/>
      <c r="H488" s="371"/>
      <c r="I488" s="371"/>
      <c r="J488" s="394"/>
      <c r="K488" s="394"/>
      <c r="L488" s="395"/>
    </row>
    <row r="489" spans="1:12" s="355" customFormat="1" ht="23.45" customHeight="1">
      <c r="A489" s="367"/>
      <c r="B489" s="367"/>
      <c r="C489" s="370"/>
      <c r="D489" s="370"/>
      <c r="E489" s="365"/>
      <c r="F489" s="371"/>
      <c r="G489" s="371"/>
      <c r="H489" s="371"/>
      <c r="I489" s="371"/>
      <c r="J489" s="394"/>
      <c r="K489" s="394"/>
      <c r="L489" s="395"/>
    </row>
    <row r="490" spans="1:12" s="355" customFormat="1" ht="23.45" customHeight="1">
      <c r="A490" s="367"/>
      <c r="B490" s="367"/>
      <c r="C490" s="370"/>
      <c r="D490" s="370"/>
      <c r="E490" s="365"/>
      <c r="F490" s="371"/>
      <c r="G490" s="371"/>
      <c r="H490" s="371"/>
      <c r="I490" s="371"/>
      <c r="J490" s="394"/>
      <c r="K490" s="394"/>
      <c r="L490" s="395"/>
    </row>
    <row r="491" spans="1:12" s="355" customFormat="1" ht="23.45" customHeight="1">
      <c r="A491" s="367"/>
      <c r="B491" s="367"/>
      <c r="C491" s="370"/>
      <c r="D491" s="370"/>
      <c r="E491" s="365"/>
      <c r="F491" s="371"/>
      <c r="G491" s="371"/>
      <c r="H491" s="371"/>
      <c r="I491" s="371"/>
      <c r="J491" s="394"/>
      <c r="K491" s="394"/>
      <c r="L491" s="395"/>
    </row>
    <row r="492" spans="1:12" s="355" customFormat="1" ht="23.45" customHeight="1">
      <c r="A492" s="367"/>
      <c r="B492" s="367"/>
      <c r="C492" s="370"/>
      <c r="D492" s="370"/>
      <c r="E492" s="365"/>
      <c r="F492" s="371"/>
      <c r="G492" s="371"/>
      <c r="H492" s="371"/>
      <c r="I492" s="371"/>
      <c r="J492" s="394"/>
      <c r="K492" s="394"/>
      <c r="L492" s="395"/>
    </row>
    <row r="493" spans="1:12" s="355" customFormat="1" ht="23.45" customHeight="1">
      <c r="A493" s="367"/>
      <c r="B493" s="367"/>
      <c r="C493" s="370"/>
      <c r="D493" s="370"/>
      <c r="E493" s="365"/>
      <c r="F493" s="371"/>
      <c r="G493" s="371"/>
      <c r="H493" s="371"/>
      <c r="I493" s="371"/>
      <c r="J493" s="394"/>
      <c r="K493" s="394"/>
      <c r="L493" s="395"/>
    </row>
    <row r="494" spans="1:12" s="355" customFormat="1" ht="23.45" customHeight="1">
      <c r="A494" s="367"/>
      <c r="B494" s="367"/>
      <c r="C494" s="370"/>
      <c r="D494" s="370"/>
      <c r="E494" s="365"/>
      <c r="F494" s="371"/>
      <c r="G494" s="371"/>
      <c r="H494" s="371"/>
      <c r="I494" s="371"/>
      <c r="J494" s="394"/>
      <c r="K494" s="394"/>
      <c r="L494" s="395"/>
    </row>
    <row r="495" spans="1:12" s="355" customFormat="1" ht="23.45" customHeight="1">
      <c r="A495" s="367"/>
      <c r="B495" s="367"/>
      <c r="C495" s="370"/>
      <c r="D495" s="370"/>
      <c r="E495" s="365"/>
      <c r="F495" s="371"/>
      <c r="G495" s="371"/>
      <c r="H495" s="371"/>
      <c r="I495" s="371"/>
      <c r="J495" s="394"/>
      <c r="K495" s="394"/>
      <c r="L495" s="395"/>
    </row>
    <row r="496" spans="1:12" s="355" customFormat="1" ht="23.45" customHeight="1">
      <c r="A496" s="367"/>
      <c r="B496" s="367"/>
      <c r="C496" s="370"/>
      <c r="D496" s="370"/>
      <c r="E496" s="365"/>
      <c r="F496" s="371"/>
      <c r="G496" s="371"/>
      <c r="H496" s="371"/>
      <c r="I496" s="371"/>
      <c r="J496" s="394"/>
      <c r="K496" s="394"/>
      <c r="L496" s="395"/>
    </row>
    <row r="497" spans="1:12" s="355" customFormat="1" ht="23.45" customHeight="1">
      <c r="A497" s="367"/>
      <c r="B497" s="367"/>
      <c r="C497" s="370"/>
      <c r="D497" s="370"/>
      <c r="E497" s="365"/>
      <c r="F497" s="371"/>
      <c r="G497" s="371"/>
      <c r="H497" s="371"/>
      <c r="I497" s="371"/>
      <c r="J497" s="394"/>
      <c r="K497" s="394"/>
      <c r="L497" s="395"/>
    </row>
    <row r="498" spans="1:12" s="355" customFormat="1" ht="23.45" customHeight="1">
      <c r="A498" s="367"/>
      <c r="B498" s="367"/>
      <c r="C498" s="370"/>
      <c r="D498" s="370"/>
      <c r="E498" s="365"/>
      <c r="F498" s="371"/>
      <c r="G498" s="371"/>
      <c r="H498" s="371"/>
      <c r="I498" s="371"/>
      <c r="J498" s="394"/>
      <c r="K498" s="394"/>
      <c r="L498" s="395"/>
    </row>
    <row r="499" spans="1:12" s="355" customFormat="1" ht="23.45" customHeight="1">
      <c r="A499" s="367"/>
      <c r="B499" s="367"/>
      <c r="C499" s="370"/>
      <c r="D499" s="370"/>
      <c r="E499" s="365"/>
      <c r="F499" s="371"/>
      <c r="G499" s="371"/>
      <c r="H499" s="371"/>
      <c r="I499" s="371"/>
      <c r="J499" s="394"/>
      <c r="K499" s="394"/>
      <c r="L499" s="395"/>
    </row>
    <row r="500" spans="1:12" s="355" customFormat="1" ht="23.45" customHeight="1">
      <c r="A500" s="367"/>
      <c r="B500" s="367"/>
      <c r="C500" s="370"/>
      <c r="D500" s="370"/>
      <c r="E500" s="365"/>
      <c r="F500" s="371"/>
      <c r="G500" s="371"/>
      <c r="H500" s="371"/>
      <c r="I500" s="371"/>
      <c r="J500" s="394"/>
      <c r="K500" s="394"/>
      <c r="L500" s="395"/>
    </row>
    <row r="501" spans="1:12" s="355" customFormat="1" ht="23.45" customHeight="1">
      <c r="A501" s="367"/>
      <c r="B501" s="367"/>
      <c r="C501" s="370"/>
      <c r="D501" s="370"/>
      <c r="E501" s="365"/>
      <c r="F501" s="371"/>
      <c r="G501" s="371"/>
      <c r="H501" s="371"/>
      <c r="I501" s="371"/>
      <c r="J501" s="394"/>
      <c r="K501" s="394"/>
      <c r="L501" s="395"/>
    </row>
    <row r="502" spans="1:12" s="355" customFormat="1" ht="23.45" customHeight="1">
      <c r="A502" s="367"/>
      <c r="B502" s="367"/>
      <c r="C502" s="370"/>
      <c r="D502" s="370"/>
      <c r="E502" s="365"/>
      <c r="F502" s="371"/>
      <c r="G502" s="371"/>
      <c r="H502" s="371"/>
      <c r="I502" s="371"/>
      <c r="J502" s="394"/>
      <c r="K502" s="394"/>
      <c r="L502" s="395"/>
    </row>
    <row r="503" spans="1:12" s="355" customFormat="1" ht="23.45" customHeight="1">
      <c r="A503" s="367"/>
      <c r="B503" s="367"/>
      <c r="C503" s="370"/>
      <c r="D503" s="370"/>
      <c r="E503" s="365"/>
      <c r="F503" s="371"/>
      <c r="G503" s="371"/>
      <c r="H503" s="371"/>
      <c r="I503" s="371"/>
      <c r="J503" s="394"/>
      <c r="K503" s="394"/>
      <c r="L503" s="395"/>
    </row>
    <row r="504" spans="1:12" s="355" customFormat="1" ht="23.45" customHeight="1">
      <c r="A504" s="367"/>
      <c r="B504" s="367"/>
      <c r="C504" s="370"/>
      <c r="D504" s="370"/>
      <c r="E504" s="365"/>
      <c r="F504" s="371"/>
      <c r="G504" s="371"/>
      <c r="H504" s="371"/>
      <c r="I504" s="371"/>
      <c r="J504" s="394"/>
      <c r="K504" s="394"/>
      <c r="L504" s="395"/>
    </row>
    <row r="505" spans="1:12" s="355" customFormat="1" ht="23.45" customHeight="1">
      <c r="A505" s="367"/>
      <c r="B505" s="367"/>
      <c r="C505" s="370"/>
      <c r="D505" s="370"/>
      <c r="E505" s="365"/>
      <c r="F505" s="371"/>
      <c r="G505" s="371"/>
      <c r="H505" s="371"/>
      <c r="I505" s="371"/>
      <c r="J505" s="394"/>
      <c r="K505" s="394"/>
      <c r="L505" s="395"/>
    </row>
    <row r="506" spans="1:12" s="355" customFormat="1" ht="23.45" customHeight="1">
      <c r="A506" s="367"/>
      <c r="B506" s="367"/>
      <c r="C506" s="370"/>
      <c r="D506" s="370"/>
      <c r="E506" s="365"/>
      <c r="F506" s="371"/>
      <c r="G506" s="371"/>
      <c r="H506" s="371"/>
      <c r="I506" s="371"/>
      <c r="J506" s="394"/>
      <c r="K506" s="394"/>
      <c r="L506" s="395"/>
    </row>
    <row r="507" spans="1:12" s="355" customFormat="1" ht="23.45" customHeight="1">
      <c r="A507" s="367"/>
      <c r="B507" s="367"/>
      <c r="C507" s="370"/>
      <c r="D507" s="370"/>
      <c r="E507" s="365"/>
      <c r="F507" s="371"/>
      <c r="G507" s="371"/>
      <c r="H507" s="371"/>
      <c r="I507" s="371"/>
      <c r="J507" s="394"/>
      <c r="K507" s="394"/>
      <c r="L507" s="395"/>
    </row>
    <row r="508" spans="1:12" s="355" customFormat="1" ht="23.45" customHeight="1">
      <c r="A508" s="367"/>
      <c r="B508" s="367"/>
      <c r="C508" s="370"/>
      <c r="D508" s="370"/>
      <c r="E508" s="365"/>
      <c r="F508" s="371"/>
      <c r="G508" s="371"/>
      <c r="H508" s="371"/>
      <c r="I508" s="371"/>
      <c r="J508" s="394"/>
      <c r="K508" s="394"/>
      <c r="L508" s="395"/>
    </row>
    <row r="509" spans="1:12" s="355" customFormat="1" ht="23.45" customHeight="1">
      <c r="A509" s="367"/>
      <c r="B509" s="367"/>
      <c r="C509" s="370"/>
      <c r="D509" s="370"/>
      <c r="E509" s="365"/>
      <c r="F509" s="371"/>
      <c r="G509" s="371"/>
      <c r="H509" s="371"/>
      <c r="I509" s="371"/>
      <c r="J509" s="394"/>
      <c r="K509" s="394"/>
      <c r="L509" s="395"/>
    </row>
    <row r="510" spans="1:12" s="355" customFormat="1" ht="23.45" customHeight="1">
      <c r="A510" s="367"/>
      <c r="B510" s="367"/>
      <c r="C510" s="370"/>
      <c r="D510" s="370"/>
      <c r="E510" s="365"/>
      <c r="F510" s="371"/>
      <c r="G510" s="371"/>
      <c r="H510" s="371"/>
      <c r="I510" s="371"/>
      <c r="J510" s="394"/>
      <c r="K510" s="394"/>
      <c r="L510" s="395"/>
    </row>
    <row r="511" spans="1:12" s="355" customFormat="1" ht="23.45" customHeight="1">
      <c r="A511" s="367"/>
      <c r="B511" s="367"/>
      <c r="C511" s="370"/>
      <c r="D511" s="370"/>
      <c r="E511" s="365"/>
      <c r="F511" s="371"/>
      <c r="G511" s="371"/>
      <c r="H511" s="371"/>
      <c r="I511" s="371"/>
      <c r="J511" s="394"/>
      <c r="K511" s="394"/>
      <c r="L511" s="395"/>
    </row>
    <row r="512" spans="1:12" s="355" customFormat="1" ht="23.45" customHeight="1">
      <c r="A512" s="367"/>
      <c r="B512" s="367"/>
      <c r="C512" s="370"/>
      <c r="D512" s="370"/>
      <c r="E512" s="365"/>
      <c r="F512" s="371"/>
      <c r="G512" s="371"/>
      <c r="H512" s="371"/>
      <c r="I512" s="371"/>
      <c r="J512" s="394"/>
      <c r="K512" s="394"/>
      <c r="L512" s="395"/>
    </row>
    <row r="513" spans="1:12" s="355" customFormat="1" ht="23.45" customHeight="1">
      <c r="A513" s="367"/>
      <c r="B513" s="367"/>
      <c r="C513" s="370"/>
      <c r="D513" s="370"/>
      <c r="E513" s="365"/>
      <c r="F513" s="371"/>
      <c r="G513" s="371"/>
      <c r="H513" s="371"/>
      <c r="I513" s="371"/>
      <c r="J513" s="394"/>
      <c r="K513" s="394"/>
      <c r="L513" s="395"/>
    </row>
    <row r="514" spans="1:12" s="355" customFormat="1" ht="23.45" customHeight="1">
      <c r="A514" s="367"/>
      <c r="B514" s="367"/>
      <c r="C514" s="370"/>
      <c r="D514" s="370"/>
      <c r="E514" s="365"/>
      <c r="F514" s="371"/>
      <c r="G514" s="371"/>
      <c r="H514" s="371"/>
      <c r="I514" s="371"/>
      <c r="J514" s="394"/>
      <c r="K514" s="394"/>
      <c r="L514" s="395"/>
    </row>
    <row r="515" spans="1:12" s="355" customFormat="1" ht="23.45" customHeight="1">
      <c r="A515" s="367"/>
      <c r="B515" s="367"/>
      <c r="C515" s="370"/>
      <c r="D515" s="370"/>
      <c r="E515" s="365"/>
      <c r="F515" s="371"/>
      <c r="G515" s="371"/>
      <c r="H515" s="371"/>
      <c r="I515" s="371"/>
      <c r="J515" s="394"/>
      <c r="K515" s="394"/>
      <c r="L515" s="395"/>
    </row>
    <row r="516" spans="1:12" s="355" customFormat="1" ht="23.45" customHeight="1">
      <c r="A516" s="367"/>
      <c r="B516" s="367"/>
      <c r="C516" s="370"/>
      <c r="D516" s="370"/>
      <c r="E516" s="365"/>
      <c r="F516" s="371"/>
      <c r="G516" s="371"/>
      <c r="H516" s="371"/>
      <c r="I516" s="371"/>
      <c r="J516" s="394"/>
      <c r="K516" s="394"/>
      <c r="L516" s="395"/>
    </row>
    <row r="517" spans="1:12" s="355" customFormat="1" ht="23.45" customHeight="1">
      <c r="A517" s="367"/>
      <c r="B517" s="367"/>
      <c r="C517" s="370"/>
      <c r="D517" s="370"/>
      <c r="E517" s="365"/>
      <c r="F517" s="371"/>
      <c r="G517" s="371"/>
      <c r="H517" s="371"/>
      <c r="I517" s="371"/>
      <c r="J517" s="394"/>
      <c r="K517" s="394"/>
      <c r="L517" s="395"/>
    </row>
    <row r="518" spans="1:12" s="355" customFormat="1" ht="23.45" customHeight="1">
      <c r="A518" s="367"/>
      <c r="B518" s="367"/>
      <c r="C518" s="370"/>
      <c r="D518" s="370"/>
      <c r="E518" s="365"/>
      <c r="F518" s="371"/>
      <c r="G518" s="371"/>
      <c r="H518" s="371"/>
      <c r="I518" s="371"/>
      <c r="J518" s="394"/>
      <c r="K518" s="394"/>
      <c r="L518" s="395"/>
    </row>
    <row r="519" spans="1:12" s="355" customFormat="1" ht="23.45" customHeight="1">
      <c r="A519" s="367"/>
      <c r="B519" s="367"/>
      <c r="C519" s="370"/>
      <c r="D519" s="370"/>
      <c r="E519" s="365"/>
      <c r="F519" s="371"/>
      <c r="G519" s="371"/>
      <c r="H519" s="371"/>
      <c r="I519" s="371"/>
      <c r="J519" s="394"/>
      <c r="K519" s="394"/>
      <c r="L519" s="395"/>
    </row>
    <row r="520" spans="1:12" s="355" customFormat="1" ht="23.45" customHeight="1">
      <c r="A520" s="367"/>
      <c r="B520" s="367"/>
      <c r="C520" s="370"/>
      <c r="D520" s="370"/>
      <c r="E520" s="365"/>
      <c r="F520" s="371"/>
      <c r="G520" s="371"/>
      <c r="H520" s="371"/>
      <c r="I520" s="371"/>
      <c r="J520" s="394"/>
      <c r="K520" s="394"/>
      <c r="L520" s="395"/>
    </row>
    <row r="521" spans="1:12" s="355" customFormat="1" ht="23.45" customHeight="1">
      <c r="A521" s="367"/>
      <c r="B521" s="367"/>
      <c r="C521" s="370"/>
      <c r="D521" s="370"/>
      <c r="E521" s="365"/>
      <c r="F521" s="371"/>
      <c r="G521" s="371"/>
      <c r="H521" s="371"/>
      <c r="I521" s="371"/>
      <c r="J521" s="394"/>
      <c r="K521" s="394"/>
      <c r="L521" s="395"/>
    </row>
    <row r="522" spans="1:12" s="355" customFormat="1" ht="23.45" customHeight="1">
      <c r="A522" s="367"/>
      <c r="B522" s="367"/>
      <c r="C522" s="370"/>
      <c r="D522" s="370"/>
      <c r="E522" s="365"/>
      <c r="F522" s="371"/>
      <c r="G522" s="371"/>
      <c r="H522" s="371"/>
      <c r="I522" s="371"/>
      <c r="J522" s="394"/>
      <c r="K522" s="394"/>
      <c r="L522" s="395"/>
    </row>
    <row r="523" spans="1:12" s="355" customFormat="1" ht="23.45" customHeight="1">
      <c r="A523" s="367"/>
      <c r="B523" s="367"/>
      <c r="C523" s="370"/>
      <c r="D523" s="370"/>
      <c r="E523" s="365"/>
      <c r="F523" s="371"/>
      <c r="G523" s="371"/>
      <c r="H523" s="371"/>
      <c r="I523" s="371"/>
      <c r="J523" s="394"/>
      <c r="K523" s="394"/>
      <c r="L523" s="395"/>
    </row>
    <row r="524" spans="1:12" s="355" customFormat="1" ht="23.45" customHeight="1">
      <c r="A524" s="367"/>
      <c r="B524" s="367"/>
      <c r="C524" s="370"/>
      <c r="D524" s="370"/>
      <c r="E524" s="365"/>
      <c r="F524" s="371"/>
      <c r="G524" s="371"/>
      <c r="H524" s="371"/>
      <c r="I524" s="371"/>
      <c r="J524" s="394"/>
      <c r="K524" s="394"/>
      <c r="L524" s="395"/>
    </row>
    <row r="525" spans="1:12" s="355" customFormat="1" ht="23.45" customHeight="1">
      <c r="A525" s="367"/>
      <c r="B525" s="367"/>
      <c r="C525" s="370"/>
      <c r="D525" s="370"/>
      <c r="E525" s="365"/>
      <c r="F525" s="371"/>
      <c r="G525" s="371"/>
      <c r="H525" s="371"/>
      <c r="I525" s="371"/>
      <c r="J525" s="394"/>
      <c r="K525" s="394"/>
      <c r="L525" s="395"/>
    </row>
    <row r="526" spans="1:12" s="355" customFormat="1" ht="23.45" customHeight="1">
      <c r="A526" s="367"/>
      <c r="B526" s="367"/>
      <c r="C526" s="370"/>
      <c r="D526" s="370"/>
      <c r="E526" s="365"/>
      <c r="F526" s="371"/>
      <c r="G526" s="371"/>
      <c r="H526" s="371"/>
      <c r="I526" s="371"/>
      <c r="J526" s="394"/>
      <c r="K526" s="394"/>
      <c r="L526" s="395"/>
    </row>
    <row r="527" spans="1:12" s="355" customFormat="1" ht="23.45" customHeight="1">
      <c r="A527" s="367"/>
      <c r="B527" s="367"/>
      <c r="C527" s="370"/>
      <c r="D527" s="370"/>
      <c r="E527" s="365"/>
      <c r="F527" s="371"/>
      <c r="G527" s="371"/>
      <c r="H527" s="371"/>
      <c r="I527" s="371"/>
      <c r="J527" s="394"/>
      <c r="K527" s="394"/>
      <c r="L527" s="395"/>
    </row>
    <row r="528" spans="1:12" s="355" customFormat="1" ht="23.45" customHeight="1">
      <c r="A528" s="367"/>
      <c r="B528" s="367"/>
      <c r="C528" s="370"/>
      <c r="D528" s="370"/>
      <c r="E528" s="365"/>
      <c r="F528" s="371"/>
      <c r="G528" s="371"/>
      <c r="H528" s="371"/>
      <c r="I528" s="371"/>
      <c r="J528" s="394"/>
      <c r="K528" s="394"/>
      <c r="L528" s="395"/>
    </row>
    <row r="529" spans="1:12" s="355" customFormat="1" ht="23.45" customHeight="1">
      <c r="A529" s="367"/>
      <c r="B529" s="367"/>
      <c r="C529" s="370"/>
      <c r="D529" s="370"/>
      <c r="E529" s="365"/>
      <c r="F529" s="371"/>
      <c r="G529" s="371"/>
      <c r="H529" s="371"/>
      <c r="I529" s="371"/>
      <c r="J529" s="394"/>
      <c r="K529" s="394"/>
      <c r="L529" s="395"/>
    </row>
    <row r="530" spans="1:12" s="355" customFormat="1" ht="23.45" customHeight="1">
      <c r="A530" s="367"/>
      <c r="B530" s="367"/>
      <c r="C530" s="370"/>
      <c r="D530" s="370"/>
      <c r="E530" s="365"/>
      <c r="F530" s="371"/>
      <c r="G530" s="371"/>
      <c r="H530" s="371"/>
      <c r="I530" s="371"/>
      <c r="J530" s="394"/>
      <c r="K530" s="394"/>
      <c r="L530" s="395"/>
    </row>
    <row r="531" spans="1:12" s="355" customFormat="1" ht="23.45" customHeight="1">
      <c r="A531" s="367"/>
      <c r="B531" s="367"/>
      <c r="C531" s="370"/>
      <c r="D531" s="370"/>
      <c r="E531" s="365"/>
      <c r="F531" s="371"/>
      <c r="G531" s="371"/>
      <c r="H531" s="371"/>
      <c r="I531" s="371"/>
      <c r="J531" s="394"/>
      <c r="K531" s="394"/>
      <c r="L531" s="395"/>
    </row>
    <row r="532" spans="1:12" s="355" customFormat="1" ht="23.45" customHeight="1">
      <c r="A532" s="367"/>
      <c r="B532" s="367"/>
      <c r="C532" s="370"/>
      <c r="D532" s="370"/>
      <c r="E532" s="365"/>
      <c r="F532" s="371"/>
      <c r="G532" s="371"/>
      <c r="H532" s="371"/>
      <c r="I532" s="371"/>
      <c r="J532" s="394"/>
      <c r="K532" s="394"/>
      <c r="L532" s="395"/>
    </row>
    <row r="533" spans="1:12" s="355" customFormat="1" ht="23.45" customHeight="1">
      <c r="A533" s="367"/>
      <c r="B533" s="367"/>
      <c r="C533" s="370"/>
      <c r="D533" s="370"/>
      <c r="E533" s="365"/>
      <c r="F533" s="371"/>
      <c r="G533" s="371"/>
      <c r="H533" s="371"/>
      <c r="I533" s="371"/>
      <c r="J533" s="394"/>
      <c r="K533" s="394"/>
      <c r="L533" s="395"/>
    </row>
    <row r="534" spans="1:12" s="355" customFormat="1" ht="23.45" customHeight="1">
      <c r="A534" s="367"/>
      <c r="B534" s="367"/>
      <c r="C534" s="370"/>
      <c r="D534" s="370"/>
      <c r="E534" s="365"/>
      <c r="F534" s="371"/>
      <c r="G534" s="371"/>
      <c r="H534" s="371"/>
      <c r="I534" s="371"/>
      <c r="J534" s="394"/>
      <c r="K534" s="394"/>
      <c r="L534" s="395"/>
    </row>
    <row r="535" spans="1:12" s="355" customFormat="1" ht="23.45" customHeight="1">
      <c r="A535" s="367"/>
      <c r="B535" s="367"/>
      <c r="C535" s="370"/>
      <c r="D535" s="370"/>
      <c r="E535" s="365"/>
      <c r="F535" s="371"/>
      <c r="G535" s="371"/>
      <c r="H535" s="371"/>
      <c r="I535" s="371"/>
      <c r="J535" s="394"/>
      <c r="K535" s="394"/>
      <c r="L535" s="395"/>
    </row>
    <row r="536" spans="1:12" s="355" customFormat="1" ht="23.45" customHeight="1">
      <c r="A536" s="367"/>
      <c r="B536" s="367"/>
      <c r="C536" s="370"/>
      <c r="D536" s="370"/>
      <c r="E536" s="365"/>
      <c r="F536" s="371"/>
      <c r="G536" s="371"/>
      <c r="H536" s="371"/>
      <c r="I536" s="371"/>
      <c r="J536" s="394"/>
      <c r="K536" s="394"/>
      <c r="L536" s="395"/>
    </row>
    <row r="537" spans="1:12" s="355" customFormat="1" ht="23.45" customHeight="1">
      <c r="A537" s="367"/>
      <c r="B537" s="367"/>
      <c r="C537" s="370"/>
      <c r="D537" s="370"/>
      <c r="E537" s="365"/>
      <c r="F537" s="371"/>
      <c r="G537" s="371"/>
      <c r="H537" s="371"/>
      <c r="I537" s="371"/>
      <c r="J537" s="394"/>
      <c r="K537" s="394"/>
      <c r="L537" s="395"/>
    </row>
    <row r="538" spans="1:12" s="355" customFormat="1" ht="23.45" customHeight="1">
      <c r="A538" s="367"/>
      <c r="B538" s="367"/>
      <c r="C538" s="370"/>
      <c r="D538" s="370"/>
      <c r="E538" s="365"/>
      <c r="F538" s="371"/>
      <c r="G538" s="371"/>
      <c r="H538" s="371"/>
      <c r="I538" s="371"/>
      <c r="J538" s="394"/>
      <c r="K538" s="394"/>
      <c r="L538" s="395"/>
    </row>
    <row r="539" spans="1:12" s="355" customFormat="1" ht="23.45" customHeight="1">
      <c r="A539" s="367"/>
      <c r="B539" s="367"/>
      <c r="C539" s="370"/>
      <c r="D539" s="370"/>
      <c r="E539" s="365"/>
      <c r="F539" s="371"/>
      <c r="G539" s="371"/>
      <c r="H539" s="371"/>
      <c r="I539" s="371"/>
      <c r="J539" s="394"/>
      <c r="K539" s="394"/>
      <c r="L539" s="395"/>
    </row>
    <row r="540" spans="1:12" s="355" customFormat="1" ht="23.45" customHeight="1">
      <c r="A540" s="367"/>
      <c r="B540" s="367"/>
      <c r="C540" s="370"/>
      <c r="D540" s="370"/>
      <c r="E540" s="365"/>
      <c r="F540" s="371"/>
      <c r="G540" s="371"/>
      <c r="H540" s="371"/>
      <c r="I540" s="371"/>
      <c r="J540" s="394"/>
      <c r="K540" s="394"/>
      <c r="L540" s="395"/>
    </row>
    <row r="541" spans="1:12" s="355" customFormat="1" ht="23.45" customHeight="1">
      <c r="A541" s="367"/>
      <c r="B541" s="367"/>
      <c r="C541" s="370"/>
      <c r="D541" s="370"/>
      <c r="E541" s="365"/>
      <c r="F541" s="371"/>
      <c r="G541" s="371"/>
      <c r="H541" s="371"/>
      <c r="I541" s="371"/>
      <c r="J541" s="394"/>
      <c r="K541" s="394"/>
      <c r="L541" s="395"/>
    </row>
    <row r="542" spans="1:12" s="355" customFormat="1" ht="23.45" customHeight="1">
      <c r="A542" s="367"/>
      <c r="B542" s="367"/>
      <c r="C542" s="370"/>
      <c r="D542" s="370"/>
      <c r="E542" s="365"/>
      <c r="F542" s="371"/>
      <c r="G542" s="371"/>
      <c r="H542" s="371"/>
      <c r="I542" s="371"/>
      <c r="J542" s="394"/>
      <c r="K542" s="394"/>
      <c r="L542" s="395"/>
    </row>
    <row r="543" spans="1:12" s="355" customFormat="1" ht="23.45" customHeight="1">
      <c r="A543" s="367"/>
      <c r="B543" s="367"/>
      <c r="C543" s="370"/>
      <c r="D543" s="370"/>
      <c r="E543" s="365"/>
      <c r="F543" s="371"/>
      <c r="G543" s="371"/>
      <c r="H543" s="371"/>
      <c r="I543" s="371"/>
      <c r="J543" s="394"/>
      <c r="K543" s="394"/>
      <c r="L543" s="395"/>
    </row>
    <row r="544" spans="1:12" s="355" customFormat="1" ht="23.45" customHeight="1">
      <c r="A544" s="367"/>
      <c r="B544" s="367"/>
      <c r="C544" s="370"/>
      <c r="D544" s="370"/>
      <c r="E544" s="365"/>
      <c r="F544" s="371"/>
      <c r="G544" s="371"/>
      <c r="H544" s="371"/>
      <c r="I544" s="371"/>
      <c r="J544" s="394"/>
      <c r="K544" s="394"/>
      <c r="L544" s="395"/>
    </row>
    <row r="545" spans="1:12" s="355" customFormat="1" ht="23.45" customHeight="1">
      <c r="A545" s="367"/>
      <c r="B545" s="367"/>
      <c r="C545" s="370"/>
      <c r="D545" s="370"/>
      <c r="E545" s="365"/>
      <c r="F545" s="371"/>
      <c r="G545" s="371"/>
      <c r="H545" s="371"/>
      <c r="I545" s="371"/>
      <c r="J545" s="394"/>
      <c r="K545" s="394"/>
      <c r="L545" s="395"/>
    </row>
    <row r="546" spans="1:12" s="355" customFormat="1" ht="23.45" customHeight="1">
      <c r="A546" s="367"/>
      <c r="B546" s="367"/>
      <c r="C546" s="370"/>
      <c r="D546" s="370"/>
      <c r="E546" s="365"/>
      <c r="F546" s="371"/>
      <c r="G546" s="371"/>
      <c r="H546" s="371"/>
      <c r="I546" s="371"/>
      <c r="J546" s="394"/>
      <c r="K546" s="394"/>
      <c r="L546" s="395"/>
    </row>
    <row r="547" spans="1:12" s="355" customFormat="1" ht="23.45" customHeight="1">
      <c r="A547" s="367"/>
      <c r="B547" s="367"/>
      <c r="C547" s="370"/>
      <c r="D547" s="370"/>
      <c r="E547" s="365"/>
      <c r="F547" s="371"/>
      <c r="G547" s="371"/>
      <c r="H547" s="371"/>
      <c r="I547" s="371"/>
      <c r="J547" s="394"/>
      <c r="K547" s="394"/>
      <c r="L547" s="395"/>
    </row>
    <row r="548" spans="1:12" s="355" customFormat="1" ht="23.45" customHeight="1">
      <c r="A548" s="367"/>
      <c r="B548" s="367"/>
      <c r="C548" s="370"/>
      <c r="D548" s="370"/>
      <c r="E548" s="365"/>
      <c r="F548" s="371"/>
      <c r="G548" s="371"/>
      <c r="H548" s="371"/>
      <c r="I548" s="371"/>
      <c r="J548" s="394"/>
      <c r="K548" s="394"/>
      <c r="L548" s="395"/>
    </row>
    <row r="549" spans="1:12" s="355" customFormat="1" ht="23.45" customHeight="1">
      <c r="A549" s="367"/>
      <c r="B549" s="367"/>
      <c r="C549" s="370"/>
      <c r="D549" s="370"/>
      <c r="E549" s="365"/>
      <c r="F549" s="371"/>
      <c r="G549" s="371"/>
      <c r="H549" s="371"/>
      <c r="I549" s="371"/>
      <c r="J549" s="394"/>
      <c r="K549" s="394"/>
      <c r="L549" s="395"/>
    </row>
    <row r="550" spans="1:12" s="355" customFormat="1" ht="23.45" customHeight="1">
      <c r="A550" s="367"/>
      <c r="B550" s="367"/>
      <c r="C550" s="370"/>
      <c r="D550" s="370"/>
      <c r="E550" s="365"/>
      <c r="F550" s="371"/>
      <c r="G550" s="371"/>
      <c r="H550" s="371"/>
      <c r="I550" s="371"/>
      <c r="J550" s="394"/>
      <c r="K550" s="394"/>
      <c r="L550" s="395"/>
    </row>
    <row r="551" spans="1:12" s="355" customFormat="1" ht="23.45" customHeight="1">
      <c r="A551" s="367"/>
      <c r="B551" s="367"/>
      <c r="C551" s="370"/>
      <c r="D551" s="370"/>
      <c r="E551" s="365"/>
      <c r="F551" s="371"/>
      <c r="G551" s="371"/>
      <c r="H551" s="371"/>
      <c r="I551" s="371"/>
      <c r="J551" s="394"/>
      <c r="K551" s="394"/>
      <c r="L551" s="395"/>
    </row>
    <row r="552" spans="1:12" s="355" customFormat="1" ht="23.45" customHeight="1">
      <c r="A552" s="367"/>
      <c r="B552" s="367"/>
      <c r="C552" s="370"/>
      <c r="D552" s="370"/>
      <c r="E552" s="365"/>
      <c r="F552" s="371"/>
      <c r="G552" s="371"/>
      <c r="H552" s="371"/>
      <c r="I552" s="371"/>
      <c r="J552" s="394"/>
      <c r="K552" s="394"/>
      <c r="L552" s="395"/>
    </row>
    <row r="553" spans="1:12" s="355" customFormat="1" ht="23.45" customHeight="1">
      <c r="A553" s="367"/>
      <c r="B553" s="367"/>
      <c r="C553" s="370"/>
      <c r="D553" s="370"/>
      <c r="E553" s="365"/>
      <c r="F553" s="371"/>
      <c r="G553" s="371"/>
      <c r="H553" s="371"/>
      <c r="I553" s="371"/>
      <c r="J553" s="394"/>
      <c r="K553" s="394"/>
      <c r="L553" s="395"/>
    </row>
    <row r="554" spans="1:12" s="355" customFormat="1" ht="23.45" customHeight="1">
      <c r="A554" s="367"/>
      <c r="B554" s="367"/>
      <c r="C554" s="370"/>
      <c r="D554" s="370"/>
      <c r="E554" s="365"/>
      <c r="F554" s="371"/>
      <c r="G554" s="371"/>
      <c r="H554" s="371"/>
      <c r="I554" s="371"/>
      <c r="J554" s="394"/>
      <c r="K554" s="394"/>
      <c r="L554" s="395"/>
    </row>
    <row r="555" spans="1:12" s="355" customFormat="1" ht="23.45" customHeight="1">
      <c r="A555" s="367"/>
      <c r="B555" s="367"/>
      <c r="C555" s="370"/>
      <c r="D555" s="370"/>
      <c r="E555" s="365"/>
      <c r="F555" s="371"/>
      <c r="G555" s="371"/>
      <c r="H555" s="371"/>
      <c r="I555" s="371"/>
      <c r="J555" s="394"/>
      <c r="K555" s="394"/>
      <c r="L555" s="395"/>
    </row>
    <row r="556" spans="1:12" s="355" customFormat="1" ht="23.45" customHeight="1">
      <c r="A556" s="367"/>
      <c r="B556" s="367"/>
      <c r="C556" s="370"/>
      <c r="D556" s="370"/>
      <c r="E556" s="365"/>
      <c r="F556" s="371"/>
      <c r="G556" s="371"/>
      <c r="H556" s="371"/>
      <c r="I556" s="371"/>
      <c r="J556" s="394"/>
      <c r="K556" s="394"/>
      <c r="L556" s="395"/>
    </row>
    <row r="557" spans="1:12" s="355" customFormat="1" ht="23.45" customHeight="1">
      <c r="A557" s="367"/>
      <c r="B557" s="367"/>
      <c r="C557" s="370"/>
      <c r="D557" s="370"/>
      <c r="E557" s="365"/>
      <c r="F557" s="371"/>
      <c r="G557" s="371"/>
      <c r="H557" s="371"/>
      <c r="I557" s="371"/>
      <c r="J557" s="394"/>
      <c r="K557" s="394"/>
      <c r="L557" s="395"/>
    </row>
    <row r="558" spans="1:12" s="355" customFormat="1" ht="23.45" customHeight="1">
      <c r="A558" s="367"/>
      <c r="B558" s="367"/>
      <c r="C558" s="370"/>
      <c r="D558" s="370"/>
      <c r="E558" s="365"/>
      <c r="F558" s="371"/>
      <c r="G558" s="371"/>
      <c r="H558" s="371"/>
      <c r="I558" s="371"/>
      <c r="J558" s="394"/>
      <c r="K558" s="394"/>
      <c r="L558" s="395"/>
    </row>
    <row r="559" spans="1:12" s="355" customFormat="1" ht="23.45" customHeight="1">
      <c r="A559" s="367"/>
      <c r="B559" s="367"/>
      <c r="C559" s="370"/>
      <c r="D559" s="370"/>
      <c r="E559" s="365"/>
      <c r="F559" s="371"/>
      <c r="G559" s="371"/>
      <c r="H559" s="371"/>
      <c r="I559" s="371"/>
      <c r="J559" s="394"/>
      <c r="K559" s="394"/>
      <c r="L559" s="395"/>
    </row>
    <row r="560" spans="1:12" s="355" customFormat="1" ht="23.45" customHeight="1">
      <c r="A560" s="367"/>
      <c r="B560" s="367"/>
      <c r="C560" s="370"/>
      <c r="D560" s="370"/>
      <c r="E560" s="365"/>
      <c r="F560" s="371"/>
      <c r="G560" s="371"/>
      <c r="H560" s="371"/>
      <c r="I560" s="371"/>
      <c r="J560" s="394"/>
      <c r="K560" s="394"/>
      <c r="L560" s="395"/>
    </row>
    <row r="561" spans="1:12" s="355" customFormat="1" ht="23.45" customHeight="1">
      <c r="A561" s="367"/>
      <c r="B561" s="367"/>
      <c r="C561" s="370"/>
      <c r="D561" s="370"/>
      <c r="E561" s="365"/>
      <c r="F561" s="371"/>
      <c r="G561" s="371"/>
      <c r="H561" s="371"/>
      <c r="I561" s="371"/>
      <c r="J561" s="394"/>
      <c r="K561" s="394"/>
      <c r="L561" s="395"/>
    </row>
    <row r="562" spans="1:12" s="355" customFormat="1" ht="23.45" customHeight="1">
      <c r="A562" s="367"/>
      <c r="B562" s="367"/>
      <c r="C562" s="370"/>
      <c r="D562" s="370"/>
      <c r="E562" s="365"/>
      <c r="F562" s="371"/>
      <c r="G562" s="371"/>
      <c r="H562" s="371"/>
      <c r="I562" s="371"/>
      <c r="J562" s="394"/>
      <c r="K562" s="394"/>
      <c r="L562" s="395"/>
    </row>
    <row r="563" spans="1:12" s="355" customFormat="1" ht="23.45" customHeight="1">
      <c r="A563" s="367"/>
      <c r="B563" s="367"/>
      <c r="C563" s="370"/>
      <c r="D563" s="370"/>
      <c r="E563" s="365"/>
      <c r="F563" s="371"/>
      <c r="G563" s="371"/>
      <c r="H563" s="371"/>
      <c r="I563" s="371"/>
      <c r="J563" s="394"/>
      <c r="K563" s="394"/>
      <c r="L563" s="395"/>
    </row>
    <row r="564" spans="1:12" s="355" customFormat="1" ht="23.45" customHeight="1">
      <c r="A564" s="367"/>
      <c r="B564" s="367"/>
      <c r="C564" s="370"/>
      <c r="D564" s="370"/>
      <c r="E564" s="365"/>
      <c r="F564" s="371"/>
      <c r="G564" s="371"/>
      <c r="H564" s="371"/>
      <c r="I564" s="371"/>
      <c r="J564" s="394"/>
      <c r="K564" s="394"/>
      <c r="L564" s="395"/>
    </row>
    <row r="565" spans="1:12" s="355" customFormat="1" ht="23.45" customHeight="1">
      <c r="A565" s="367"/>
      <c r="B565" s="367"/>
      <c r="C565" s="370"/>
      <c r="D565" s="370"/>
      <c r="E565" s="365"/>
      <c r="F565" s="371"/>
      <c r="G565" s="371"/>
      <c r="H565" s="371"/>
      <c r="I565" s="371"/>
      <c r="J565" s="394"/>
      <c r="K565" s="394"/>
      <c r="L565" s="395"/>
    </row>
    <row r="566" spans="1:12" s="355" customFormat="1" ht="23.45" customHeight="1">
      <c r="A566" s="367"/>
      <c r="B566" s="367"/>
      <c r="C566" s="370"/>
      <c r="D566" s="370"/>
      <c r="E566" s="365"/>
      <c r="F566" s="371"/>
      <c r="G566" s="371"/>
      <c r="H566" s="371"/>
      <c r="I566" s="371"/>
      <c r="J566" s="394"/>
      <c r="K566" s="394"/>
      <c r="L566" s="395"/>
    </row>
    <row r="567" spans="1:12" s="355" customFormat="1" ht="23.45" customHeight="1">
      <c r="A567" s="367"/>
      <c r="B567" s="367"/>
      <c r="C567" s="370"/>
      <c r="D567" s="370"/>
      <c r="E567" s="365"/>
      <c r="F567" s="371"/>
      <c r="G567" s="371"/>
      <c r="H567" s="371"/>
      <c r="I567" s="371"/>
      <c r="J567" s="394"/>
      <c r="K567" s="394"/>
      <c r="L567" s="395"/>
    </row>
    <row r="568" spans="1:12" s="355" customFormat="1" ht="23.45" customHeight="1">
      <c r="A568" s="367"/>
      <c r="B568" s="367"/>
      <c r="C568" s="370"/>
      <c r="D568" s="370"/>
      <c r="E568" s="365"/>
      <c r="F568" s="371"/>
      <c r="G568" s="371"/>
      <c r="H568" s="371"/>
      <c r="I568" s="371"/>
      <c r="J568" s="394"/>
      <c r="K568" s="394"/>
      <c r="L568" s="395"/>
    </row>
    <row r="569" spans="1:12" s="355" customFormat="1" ht="23.45" customHeight="1">
      <c r="A569" s="367"/>
      <c r="B569" s="367"/>
      <c r="C569" s="370"/>
      <c r="D569" s="370"/>
      <c r="E569" s="365"/>
      <c r="F569" s="371"/>
      <c r="G569" s="371"/>
      <c r="H569" s="371"/>
      <c r="I569" s="371"/>
      <c r="J569" s="394"/>
      <c r="K569" s="394"/>
      <c r="L569" s="395"/>
    </row>
    <row r="570" spans="1:12" s="355" customFormat="1" ht="23.45" customHeight="1">
      <c r="A570" s="367"/>
      <c r="B570" s="367"/>
      <c r="C570" s="370"/>
      <c r="D570" s="370"/>
      <c r="E570" s="365"/>
      <c r="F570" s="371"/>
      <c r="G570" s="371"/>
      <c r="H570" s="371"/>
      <c r="I570" s="371"/>
      <c r="J570" s="394"/>
      <c r="K570" s="394"/>
      <c r="L570" s="395"/>
    </row>
    <row r="571" spans="1:12" s="355" customFormat="1" ht="23.45" customHeight="1">
      <c r="A571" s="367"/>
      <c r="B571" s="367"/>
      <c r="C571" s="370"/>
      <c r="D571" s="370"/>
      <c r="E571" s="365"/>
      <c r="F571" s="371"/>
      <c r="G571" s="371"/>
      <c r="H571" s="371"/>
      <c r="I571" s="371"/>
      <c r="J571" s="394"/>
      <c r="K571" s="394"/>
      <c r="L571" s="395"/>
    </row>
    <row r="572" spans="1:12" s="355" customFormat="1" ht="23.45" customHeight="1">
      <c r="A572" s="367"/>
      <c r="B572" s="367"/>
      <c r="C572" s="370"/>
      <c r="D572" s="370"/>
      <c r="E572" s="365"/>
      <c r="F572" s="371"/>
      <c r="G572" s="371"/>
      <c r="H572" s="371"/>
      <c r="I572" s="371"/>
      <c r="J572" s="394"/>
      <c r="K572" s="394"/>
      <c r="L572" s="395"/>
    </row>
    <row r="573" spans="1:12" s="355" customFormat="1" ht="23.45" customHeight="1">
      <c r="A573" s="367"/>
      <c r="B573" s="367"/>
      <c r="C573" s="370"/>
      <c r="D573" s="370"/>
      <c r="E573" s="365"/>
      <c r="F573" s="371"/>
      <c r="G573" s="371"/>
      <c r="H573" s="371"/>
      <c r="I573" s="371"/>
      <c r="J573" s="394"/>
      <c r="K573" s="394"/>
      <c r="L573" s="395"/>
    </row>
    <row r="574" spans="1:12" s="355" customFormat="1" ht="23.45" customHeight="1">
      <c r="A574" s="367"/>
      <c r="B574" s="367"/>
      <c r="C574" s="370"/>
      <c r="D574" s="370"/>
      <c r="E574" s="365"/>
      <c r="F574" s="371"/>
      <c r="G574" s="371"/>
      <c r="H574" s="371"/>
      <c r="I574" s="371"/>
      <c r="J574" s="394"/>
      <c r="K574" s="394"/>
      <c r="L574" s="395"/>
    </row>
    <row r="575" spans="1:12" s="355" customFormat="1" ht="23.45" customHeight="1">
      <c r="A575" s="367"/>
      <c r="B575" s="367"/>
      <c r="C575" s="370"/>
      <c r="D575" s="370"/>
      <c r="E575" s="365"/>
      <c r="F575" s="371"/>
      <c r="G575" s="371"/>
      <c r="H575" s="371"/>
      <c r="I575" s="371"/>
      <c r="J575" s="394"/>
      <c r="K575" s="394"/>
      <c r="L575" s="395"/>
    </row>
    <row r="576" spans="1:12" s="355" customFormat="1" ht="23.45" customHeight="1">
      <c r="A576" s="367"/>
      <c r="B576" s="367"/>
      <c r="C576" s="370"/>
      <c r="D576" s="370"/>
      <c r="E576" s="365"/>
      <c r="F576" s="371"/>
      <c r="G576" s="371"/>
      <c r="H576" s="371"/>
      <c r="I576" s="371"/>
      <c r="J576" s="394"/>
      <c r="K576" s="394"/>
      <c r="L576" s="395"/>
    </row>
    <row r="577" spans="1:12" s="355" customFormat="1" ht="23.45" customHeight="1">
      <c r="A577" s="367"/>
      <c r="B577" s="367"/>
      <c r="C577" s="370"/>
      <c r="D577" s="370"/>
      <c r="E577" s="365"/>
      <c r="F577" s="371"/>
      <c r="G577" s="371"/>
      <c r="H577" s="371"/>
      <c r="I577" s="371"/>
      <c r="J577" s="394"/>
      <c r="K577" s="394"/>
      <c r="L577" s="395"/>
    </row>
    <row r="578" spans="1:12" s="355" customFormat="1" ht="23.45" customHeight="1">
      <c r="A578" s="367"/>
      <c r="B578" s="367"/>
      <c r="C578" s="370"/>
      <c r="D578" s="370"/>
      <c r="E578" s="365"/>
      <c r="F578" s="371"/>
      <c r="G578" s="371"/>
      <c r="H578" s="371"/>
      <c r="I578" s="371"/>
      <c r="J578" s="394"/>
      <c r="K578" s="394"/>
      <c r="L578" s="395"/>
    </row>
    <row r="579" spans="1:12" s="355" customFormat="1" ht="23.45" customHeight="1">
      <c r="A579" s="367"/>
      <c r="B579" s="367"/>
      <c r="C579" s="370"/>
      <c r="D579" s="370"/>
      <c r="E579" s="365"/>
      <c r="F579" s="371"/>
      <c r="G579" s="371"/>
      <c r="H579" s="371"/>
      <c r="I579" s="371"/>
      <c r="J579" s="394"/>
      <c r="K579" s="394"/>
      <c r="L579" s="395"/>
    </row>
    <row r="580" spans="1:12" s="355" customFormat="1" ht="23.45" customHeight="1">
      <c r="A580" s="367"/>
      <c r="B580" s="367"/>
      <c r="C580" s="370"/>
      <c r="D580" s="370"/>
      <c r="E580" s="365"/>
      <c r="F580" s="371"/>
      <c r="G580" s="371"/>
      <c r="H580" s="371"/>
      <c r="I580" s="371"/>
      <c r="J580" s="394"/>
      <c r="K580" s="394"/>
      <c r="L580" s="395"/>
    </row>
    <row r="581" spans="1:12" s="355" customFormat="1" ht="23.45" customHeight="1">
      <c r="A581" s="367"/>
      <c r="B581" s="367"/>
      <c r="C581" s="370"/>
      <c r="D581" s="370"/>
      <c r="E581" s="365"/>
      <c r="F581" s="371"/>
      <c r="G581" s="371"/>
      <c r="H581" s="371"/>
      <c r="I581" s="371"/>
      <c r="J581" s="394"/>
      <c r="K581" s="394"/>
      <c r="L581" s="395"/>
    </row>
    <row r="582" spans="1:12" s="355" customFormat="1" ht="23.45" customHeight="1">
      <c r="A582" s="367"/>
      <c r="B582" s="367"/>
      <c r="C582" s="370"/>
      <c r="D582" s="370"/>
      <c r="E582" s="365"/>
      <c r="F582" s="371"/>
      <c r="G582" s="371"/>
      <c r="H582" s="371"/>
      <c r="I582" s="371"/>
      <c r="J582" s="394"/>
      <c r="K582" s="394"/>
      <c r="L582" s="395"/>
    </row>
    <row r="583" spans="1:12" s="355" customFormat="1" ht="23.45" customHeight="1">
      <c r="A583" s="367"/>
      <c r="B583" s="367"/>
      <c r="C583" s="370"/>
      <c r="D583" s="370"/>
      <c r="E583" s="365"/>
      <c r="F583" s="371"/>
      <c r="G583" s="371"/>
      <c r="H583" s="371"/>
      <c r="I583" s="371"/>
      <c r="J583" s="394"/>
      <c r="K583" s="394"/>
      <c r="L583" s="395"/>
    </row>
    <row r="584" spans="1:12" s="355" customFormat="1" ht="23.45" customHeight="1">
      <c r="A584" s="367"/>
      <c r="B584" s="367"/>
      <c r="C584" s="370"/>
      <c r="D584" s="370"/>
      <c r="E584" s="365"/>
      <c r="F584" s="371"/>
      <c r="G584" s="371"/>
      <c r="H584" s="371"/>
      <c r="I584" s="371"/>
      <c r="J584" s="394"/>
      <c r="K584" s="394"/>
      <c r="L584" s="395"/>
    </row>
    <row r="585" spans="1:12" s="355" customFormat="1" ht="23.45" customHeight="1">
      <c r="A585" s="367"/>
      <c r="B585" s="367"/>
      <c r="C585" s="370"/>
      <c r="D585" s="370"/>
      <c r="E585" s="365"/>
      <c r="F585" s="371"/>
      <c r="G585" s="371"/>
      <c r="H585" s="371"/>
      <c r="I585" s="371"/>
      <c r="J585" s="394"/>
      <c r="K585" s="394"/>
      <c r="L585" s="395"/>
    </row>
    <row r="586" spans="1:12" s="355" customFormat="1" ht="23.45" customHeight="1">
      <c r="A586" s="367"/>
      <c r="B586" s="367"/>
      <c r="C586" s="370"/>
      <c r="D586" s="370"/>
      <c r="E586" s="365"/>
      <c r="F586" s="371"/>
      <c r="G586" s="371"/>
      <c r="H586" s="371"/>
      <c r="I586" s="371"/>
      <c r="J586" s="394"/>
      <c r="K586" s="394"/>
      <c r="L586" s="395"/>
    </row>
    <row r="587" spans="1:12" s="355" customFormat="1" ht="23.45" customHeight="1">
      <c r="A587" s="367"/>
      <c r="B587" s="367"/>
      <c r="C587" s="370"/>
      <c r="D587" s="370"/>
      <c r="E587" s="365"/>
      <c r="F587" s="371"/>
      <c r="G587" s="371"/>
      <c r="H587" s="371"/>
      <c r="I587" s="371"/>
      <c r="J587" s="394"/>
      <c r="K587" s="394"/>
      <c r="L587" s="395"/>
    </row>
    <row r="588" spans="1:12" s="355" customFormat="1" ht="23.45" customHeight="1">
      <c r="A588" s="367"/>
      <c r="B588" s="367"/>
      <c r="C588" s="370"/>
      <c r="D588" s="370"/>
      <c r="E588" s="365"/>
      <c r="F588" s="371"/>
      <c r="G588" s="371"/>
      <c r="H588" s="371"/>
      <c r="I588" s="371"/>
      <c r="J588" s="394"/>
      <c r="K588" s="394"/>
      <c r="L588" s="395"/>
    </row>
    <row r="589" spans="1:12" s="355" customFormat="1" ht="23.45" customHeight="1">
      <c r="A589" s="367"/>
      <c r="B589" s="367"/>
      <c r="C589" s="370"/>
      <c r="D589" s="370"/>
      <c r="E589" s="365"/>
      <c r="F589" s="371"/>
      <c r="G589" s="371"/>
      <c r="H589" s="371"/>
      <c r="I589" s="371"/>
      <c r="J589" s="394"/>
      <c r="K589" s="394"/>
      <c r="L589" s="395"/>
    </row>
    <row r="590" spans="1:12" s="355" customFormat="1" ht="23.45" customHeight="1">
      <c r="A590" s="367"/>
      <c r="B590" s="367"/>
      <c r="C590" s="370"/>
      <c r="D590" s="370"/>
      <c r="E590" s="365"/>
      <c r="F590" s="371"/>
      <c r="G590" s="371"/>
      <c r="H590" s="371"/>
      <c r="I590" s="371"/>
      <c r="J590" s="394"/>
      <c r="K590" s="394"/>
      <c r="L590" s="395"/>
    </row>
    <row r="591" spans="1:12" s="355" customFormat="1" ht="23.45" customHeight="1">
      <c r="A591" s="367"/>
      <c r="B591" s="367"/>
      <c r="C591" s="370"/>
      <c r="D591" s="370"/>
      <c r="E591" s="365"/>
      <c r="F591" s="371"/>
      <c r="G591" s="371"/>
      <c r="H591" s="371"/>
      <c r="I591" s="371"/>
      <c r="J591" s="394"/>
      <c r="K591" s="394"/>
      <c r="L591" s="395"/>
    </row>
    <row r="592" spans="1:12" s="355" customFormat="1" ht="23.45" customHeight="1">
      <c r="A592" s="367"/>
      <c r="B592" s="367"/>
      <c r="C592" s="370"/>
      <c r="D592" s="370"/>
      <c r="E592" s="365"/>
      <c r="F592" s="371"/>
      <c r="G592" s="371"/>
      <c r="H592" s="371"/>
      <c r="I592" s="371"/>
      <c r="J592" s="394"/>
      <c r="K592" s="394"/>
      <c r="L592" s="395"/>
    </row>
    <row r="593" spans="1:12" s="355" customFormat="1" ht="23.45" customHeight="1">
      <c r="A593" s="367"/>
      <c r="B593" s="367"/>
      <c r="C593" s="370"/>
      <c r="D593" s="370"/>
      <c r="E593" s="365"/>
      <c r="F593" s="371"/>
      <c r="G593" s="371"/>
      <c r="H593" s="371"/>
      <c r="I593" s="371"/>
      <c r="J593" s="394"/>
      <c r="K593" s="394"/>
      <c r="L593" s="395"/>
    </row>
    <row r="594" spans="1:12" s="355" customFormat="1" ht="23.45" customHeight="1">
      <c r="A594" s="367"/>
      <c r="B594" s="367"/>
      <c r="C594" s="370"/>
      <c r="D594" s="370"/>
      <c r="E594" s="365"/>
      <c r="F594" s="371"/>
      <c r="G594" s="371"/>
      <c r="H594" s="371"/>
      <c r="I594" s="371"/>
      <c r="J594" s="394"/>
      <c r="K594" s="394"/>
      <c r="L594" s="395"/>
    </row>
    <row r="595" spans="1:12" s="355" customFormat="1" ht="23.45" customHeight="1">
      <c r="A595" s="367"/>
      <c r="B595" s="367"/>
      <c r="C595" s="370"/>
      <c r="D595" s="370"/>
      <c r="E595" s="365"/>
      <c r="F595" s="371"/>
      <c r="G595" s="371"/>
      <c r="H595" s="371"/>
      <c r="I595" s="371"/>
      <c r="J595" s="394"/>
      <c r="K595" s="394"/>
      <c r="L595" s="395"/>
    </row>
    <row r="596" spans="1:12" s="355" customFormat="1" ht="23.45" customHeight="1">
      <c r="A596" s="367"/>
      <c r="B596" s="367"/>
      <c r="C596" s="370"/>
      <c r="D596" s="370"/>
      <c r="E596" s="365"/>
      <c r="F596" s="371"/>
      <c r="G596" s="371"/>
      <c r="H596" s="371"/>
      <c r="I596" s="371"/>
      <c r="J596" s="394"/>
      <c r="K596" s="394"/>
      <c r="L596" s="395"/>
    </row>
    <row r="597" spans="1:12" s="355" customFormat="1" ht="23.45" customHeight="1">
      <c r="A597" s="367"/>
      <c r="B597" s="367"/>
      <c r="C597" s="370"/>
      <c r="D597" s="370"/>
      <c r="E597" s="365"/>
      <c r="F597" s="371"/>
      <c r="G597" s="371"/>
      <c r="H597" s="371"/>
      <c r="I597" s="371"/>
      <c r="J597" s="394"/>
      <c r="K597" s="394"/>
      <c r="L597" s="395"/>
    </row>
    <row r="598" spans="1:12" s="355" customFormat="1" ht="23.45" customHeight="1">
      <c r="A598" s="367"/>
      <c r="B598" s="367"/>
      <c r="C598" s="370"/>
      <c r="D598" s="370"/>
      <c r="E598" s="365"/>
      <c r="F598" s="371"/>
      <c r="G598" s="371"/>
      <c r="H598" s="371"/>
      <c r="I598" s="371"/>
      <c r="J598" s="394"/>
      <c r="K598" s="394"/>
      <c r="L598" s="395"/>
    </row>
    <row r="599" spans="1:12" s="355" customFormat="1" ht="23.45" customHeight="1">
      <c r="A599" s="367"/>
      <c r="B599" s="367"/>
      <c r="C599" s="370"/>
      <c r="D599" s="370"/>
      <c r="E599" s="365"/>
      <c r="F599" s="371"/>
      <c r="G599" s="371"/>
      <c r="H599" s="371"/>
      <c r="I599" s="371"/>
      <c r="J599" s="394"/>
      <c r="K599" s="394"/>
      <c r="L599" s="395"/>
    </row>
    <row r="600" spans="1:12" s="355" customFormat="1" ht="23.45" customHeight="1">
      <c r="A600" s="367"/>
      <c r="B600" s="367"/>
      <c r="C600" s="370"/>
      <c r="D600" s="370"/>
      <c r="E600" s="365"/>
      <c r="F600" s="371"/>
      <c r="G600" s="371"/>
      <c r="H600" s="371"/>
      <c r="I600" s="371"/>
      <c r="J600" s="394"/>
      <c r="K600" s="394"/>
      <c r="L600" s="395"/>
    </row>
    <row r="601" spans="1:12" s="355" customFormat="1" ht="23.45" customHeight="1">
      <c r="A601" s="367"/>
      <c r="B601" s="367"/>
      <c r="C601" s="370"/>
      <c r="D601" s="370"/>
      <c r="E601" s="365"/>
      <c r="F601" s="371"/>
      <c r="G601" s="371"/>
      <c r="H601" s="371"/>
      <c r="I601" s="371"/>
      <c r="J601" s="394"/>
      <c r="K601" s="394"/>
      <c r="L601" s="395"/>
    </row>
    <row r="602" spans="1:12" s="355" customFormat="1" ht="23.45" customHeight="1">
      <c r="A602" s="367"/>
      <c r="B602" s="367"/>
      <c r="C602" s="370"/>
      <c r="D602" s="370"/>
      <c r="E602" s="365"/>
      <c r="F602" s="371"/>
      <c r="G602" s="371"/>
      <c r="H602" s="371"/>
      <c r="I602" s="371"/>
      <c r="J602" s="394"/>
      <c r="K602" s="394"/>
      <c r="L602" s="395"/>
    </row>
    <row r="603" spans="1:12" s="355" customFormat="1" ht="23.45" customHeight="1">
      <c r="A603" s="367"/>
      <c r="B603" s="367"/>
      <c r="C603" s="370"/>
      <c r="D603" s="370"/>
      <c r="E603" s="365"/>
      <c r="F603" s="371"/>
      <c r="G603" s="371"/>
      <c r="H603" s="371"/>
      <c r="I603" s="371"/>
      <c r="J603" s="394"/>
      <c r="K603" s="394"/>
      <c r="L603" s="395"/>
    </row>
    <row r="604" spans="1:12" s="355" customFormat="1" ht="23.45" customHeight="1">
      <c r="A604" s="367"/>
      <c r="B604" s="367"/>
      <c r="C604" s="370"/>
      <c r="D604" s="370"/>
      <c r="E604" s="365"/>
      <c r="F604" s="371"/>
      <c r="G604" s="371"/>
      <c r="H604" s="371"/>
      <c r="I604" s="371"/>
      <c r="J604" s="394"/>
      <c r="K604" s="394"/>
      <c r="L604" s="395"/>
    </row>
    <row r="605" spans="1:12" s="355" customFormat="1" ht="23.45" customHeight="1">
      <c r="A605" s="367"/>
      <c r="B605" s="367"/>
      <c r="C605" s="370"/>
      <c r="D605" s="370"/>
      <c r="E605" s="365"/>
      <c r="F605" s="371"/>
      <c r="G605" s="371"/>
      <c r="H605" s="371"/>
      <c r="I605" s="371"/>
      <c r="J605" s="394"/>
      <c r="K605" s="394"/>
      <c r="L605" s="395"/>
    </row>
    <row r="606" spans="1:12" s="355" customFormat="1" ht="23.45" customHeight="1">
      <c r="A606" s="367"/>
      <c r="B606" s="367"/>
      <c r="C606" s="370"/>
      <c r="D606" s="370"/>
      <c r="E606" s="365"/>
      <c r="F606" s="371"/>
      <c r="G606" s="371"/>
      <c r="H606" s="371"/>
      <c r="I606" s="371"/>
      <c r="J606" s="394"/>
      <c r="K606" s="394"/>
      <c r="L606" s="395"/>
    </row>
    <row r="607" spans="1:12" s="355" customFormat="1" ht="23.45" customHeight="1">
      <c r="A607" s="367"/>
      <c r="B607" s="367"/>
      <c r="C607" s="370"/>
      <c r="D607" s="370"/>
      <c r="E607" s="365"/>
      <c r="F607" s="371"/>
      <c r="G607" s="371"/>
      <c r="H607" s="371"/>
      <c r="I607" s="371"/>
      <c r="J607" s="394"/>
      <c r="K607" s="394"/>
      <c r="L607" s="395"/>
    </row>
    <row r="608" spans="1:12" s="355" customFormat="1" ht="23.45" customHeight="1">
      <c r="A608" s="367"/>
      <c r="B608" s="367"/>
      <c r="C608" s="370"/>
      <c r="D608" s="370"/>
      <c r="E608" s="365"/>
      <c r="F608" s="371"/>
      <c r="G608" s="371"/>
      <c r="H608" s="371"/>
      <c r="I608" s="371"/>
      <c r="J608" s="394"/>
      <c r="K608" s="394"/>
      <c r="L608" s="395"/>
    </row>
    <row r="609" spans="1:12" s="355" customFormat="1" ht="23.45" customHeight="1">
      <c r="A609" s="367"/>
      <c r="B609" s="367"/>
      <c r="C609" s="370"/>
      <c r="D609" s="370"/>
      <c r="E609" s="365"/>
      <c r="F609" s="371"/>
      <c r="G609" s="371"/>
      <c r="H609" s="371"/>
      <c r="I609" s="371"/>
      <c r="J609" s="394"/>
      <c r="K609" s="394"/>
      <c r="L609" s="395"/>
    </row>
    <row r="610" spans="1:12" s="355" customFormat="1" ht="23.45" customHeight="1">
      <c r="A610" s="367"/>
      <c r="B610" s="367"/>
      <c r="C610" s="370"/>
      <c r="D610" s="370"/>
      <c r="E610" s="365"/>
      <c r="F610" s="371"/>
      <c r="G610" s="371"/>
      <c r="H610" s="371"/>
      <c r="I610" s="371"/>
      <c r="J610" s="394"/>
      <c r="K610" s="394"/>
      <c r="L610" s="395"/>
    </row>
    <row r="611" spans="1:12" s="355" customFormat="1" ht="23.45" customHeight="1">
      <c r="A611" s="367"/>
      <c r="B611" s="367"/>
      <c r="C611" s="370"/>
      <c r="D611" s="370"/>
      <c r="E611" s="365"/>
      <c r="F611" s="371"/>
      <c r="G611" s="371"/>
      <c r="H611" s="371"/>
      <c r="I611" s="371"/>
      <c r="J611" s="394"/>
      <c r="K611" s="394"/>
      <c r="L611" s="395"/>
    </row>
    <row r="612" spans="1:12" s="355" customFormat="1" ht="23.45" customHeight="1">
      <c r="A612" s="367"/>
      <c r="B612" s="367"/>
      <c r="C612" s="370"/>
      <c r="D612" s="370"/>
      <c r="E612" s="365"/>
      <c r="F612" s="371"/>
      <c r="G612" s="371"/>
      <c r="H612" s="371"/>
      <c r="I612" s="371"/>
      <c r="J612" s="394"/>
      <c r="K612" s="394"/>
      <c r="L612" s="395"/>
    </row>
    <row r="613" spans="1:12" s="355" customFormat="1" ht="23.45" customHeight="1">
      <c r="A613" s="367"/>
      <c r="B613" s="367"/>
      <c r="C613" s="370"/>
      <c r="D613" s="370"/>
      <c r="E613" s="365"/>
      <c r="F613" s="371"/>
      <c r="G613" s="371"/>
      <c r="H613" s="371"/>
      <c r="I613" s="371"/>
      <c r="J613" s="394"/>
      <c r="K613" s="394"/>
      <c r="L613" s="395"/>
    </row>
    <row r="614" spans="1:12" s="355" customFormat="1" ht="23.45" customHeight="1">
      <c r="A614" s="367"/>
      <c r="B614" s="367"/>
      <c r="C614" s="370"/>
      <c r="D614" s="370"/>
      <c r="E614" s="365"/>
      <c r="F614" s="371"/>
      <c r="G614" s="371"/>
      <c r="H614" s="371"/>
      <c r="I614" s="371"/>
      <c r="J614" s="394"/>
      <c r="K614" s="394"/>
      <c r="L614" s="395"/>
    </row>
    <row r="615" spans="1:12" s="355" customFormat="1" ht="23.45" customHeight="1">
      <c r="A615" s="367"/>
      <c r="B615" s="367"/>
      <c r="C615" s="370"/>
      <c r="D615" s="370"/>
      <c r="E615" s="365"/>
      <c r="F615" s="371"/>
      <c r="G615" s="371"/>
      <c r="H615" s="371"/>
      <c r="I615" s="371"/>
      <c r="J615" s="394"/>
      <c r="K615" s="394"/>
      <c r="L615" s="395"/>
    </row>
    <row r="616" spans="1:12" s="355" customFormat="1" ht="23.45" customHeight="1">
      <c r="A616" s="367"/>
      <c r="B616" s="367"/>
      <c r="C616" s="370"/>
      <c r="D616" s="370"/>
      <c r="E616" s="365"/>
      <c r="F616" s="371"/>
      <c r="G616" s="371"/>
      <c r="H616" s="371"/>
      <c r="I616" s="371"/>
      <c r="J616" s="394"/>
      <c r="K616" s="394"/>
      <c r="L616" s="395"/>
    </row>
    <row r="617" spans="1:12" s="355" customFormat="1" ht="23.45" customHeight="1">
      <c r="A617" s="367"/>
      <c r="B617" s="367"/>
      <c r="C617" s="370"/>
      <c r="D617" s="370"/>
      <c r="E617" s="365"/>
      <c r="F617" s="371"/>
      <c r="G617" s="371"/>
      <c r="H617" s="371"/>
      <c r="I617" s="371"/>
      <c r="J617" s="394"/>
      <c r="K617" s="394"/>
      <c r="L617" s="395"/>
    </row>
    <row r="618" spans="1:12" s="355" customFormat="1" ht="23.45" customHeight="1">
      <c r="A618" s="367"/>
      <c r="B618" s="367"/>
      <c r="C618" s="370"/>
      <c r="D618" s="370"/>
      <c r="E618" s="365"/>
      <c r="F618" s="371"/>
      <c r="G618" s="371"/>
      <c r="H618" s="371"/>
      <c r="I618" s="371"/>
      <c r="J618" s="394"/>
      <c r="K618" s="394"/>
      <c r="L618" s="395"/>
    </row>
    <row r="619" spans="1:12" s="355" customFormat="1" ht="23.45" customHeight="1">
      <c r="A619" s="367"/>
      <c r="B619" s="367"/>
      <c r="C619" s="370"/>
      <c r="D619" s="370"/>
      <c r="E619" s="365"/>
      <c r="F619" s="371"/>
      <c r="G619" s="371"/>
      <c r="H619" s="371"/>
      <c r="I619" s="371"/>
      <c r="J619" s="394"/>
      <c r="K619" s="394"/>
      <c r="L619" s="395"/>
    </row>
    <row r="620" spans="1:12" s="355" customFormat="1" ht="23.45" customHeight="1">
      <c r="A620" s="367"/>
      <c r="B620" s="367"/>
      <c r="C620" s="370"/>
      <c r="D620" s="370"/>
      <c r="E620" s="365"/>
      <c r="F620" s="371"/>
      <c r="G620" s="371"/>
      <c r="H620" s="371"/>
      <c r="I620" s="371"/>
      <c r="J620" s="394"/>
      <c r="K620" s="394"/>
      <c r="L620" s="395"/>
    </row>
    <row r="621" spans="1:12" s="355" customFormat="1" ht="23.45" customHeight="1">
      <c r="A621" s="367"/>
      <c r="B621" s="367"/>
      <c r="C621" s="370"/>
      <c r="D621" s="370"/>
      <c r="E621" s="365"/>
      <c r="F621" s="371"/>
      <c r="G621" s="371"/>
      <c r="H621" s="371"/>
      <c r="I621" s="371"/>
      <c r="J621" s="394"/>
      <c r="K621" s="394"/>
      <c r="L621" s="395"/>
    </row>
    <row r="622" spans="1:12" s="355" customFormat="1" ht="23.45" customHeight="1">
      <c r="A622" s="367"/>
      <c r="B622" s="367"/>
      <c r="C622" s="370"/>
      <c r="D622" s="370"/>
      <c r="E622" s="365"/>
      <c r="F622" s="371"/>
      <c r="G622" s="371"/>
      <c r="H622" s="371"/>
      <c r="I622" s="371"/>
      <c r="J622" s="394"/>
      <c r="K622" s="394"/>
      <c r="L622" s="395"/>
    </row>
    <row r="623" spans="1:12" s="355" customFormat="1" ht="23.45" customHeight="1">
      <c r="A623" s="367"/>
      <c r="B623" s="367"/>
      <c r="C623" s="370"/>
      <c r="D623" s="370"/>
      <c r="E623" s="365"/>
      <c r="F623" s="371"/>
      <c r="G623" s="371"/>
      <c r="H623" s="371"/>
      <c r="I623" s="371"/>
      <c r="J623" s="394"/>
      <c r="K623" s="394"/>
      <c r="L623" s="395"/>
    </row>
    <row r="624" spans="1:12" s="355" customFormat="1" ht="23.45" customHeight="1">
      <c r="A624" s="367"/>
      <c r="B624" s="367"/>
      <c r="C624" s="370"/>
      <c r="D624" s="370"/>
      <c r="E624" s="365"/>
      <c r="F624" s="371"/>
      <c r="G624" s="371"/>
      <c r="H624" s="371"/>
      <c r="I624" s="371"/>
      <c r="J624" s="394"/>
      <c r="K624" s="394"/>
      <c r="L624" s="395"/>
    </row>
    <row r="625" spans="1:12" s="355" customFormat="1" ht="23.45" customHeight="1">
      <c r="A625" s="367"/>
      <c r="B625" s="367"/>
      <c r="C625" s="370"/>
      <c r="D625" s="370"/>
      <c r="E625" s="365"/>
      <c r="F625" s="371"/>
      <c r="G625" s="371"/>
      <c r="H625" s="371"/>
      <c r="I625" s="371"/>
      <c r="J625" s="394"/>
      <c r="K625" s="394"/>
      <c r="L625" s="395"/>
    </row>
    <row r="626" spans="1:12" s="355" customFormat="1" ht="23.45" customHeight="1">
      <c r="A626" s="367"/>
      <c r="B626" s="367"/>
      <c r="C626" s="370"/>
      <c r="D626" s="370"/>
      <c r="E626" s="365"/>
      <c r="F626" s="371"/>
      <c r="G626" s="371"/>
      <c r="H626" s="371"/>
      <c r="I626" s="371"/>
      <c r="J626" s="394"/>
      <c r="K626" s="394"/>
      <c r="L626" s="395"/>
    </row>
    <row r="627" spans="1:12" s="355" customFormat="1" ht="23.45" customHeight="1">
      <c r="A627" s="367"/>
      <c r="B627" s="367"/>
      <c r="C627" s="370"/>
      <c r="D627" s="370"/>
      <c r="E627" s="365"/>
      <c r="F627" s="371"/>
      <c r="G627" s="371"/>
      <c r="H627" s="371"/>
      <c r="I627" s="371"/>
      <c r="J627" s="394"/>
      <c r="K627" s="394"/>
      <c r="L627" s="395"/>
    </row>
    <row r="628" spans="1:12" s="355" customFormat="1" ht="23.45" customHeight="1">
      <c r="A628" s="367"/>
      <c r="B628" s="367"/>
      <c r="C628" s="370"/>
      <c r="D628" s="370"/>
      <c r="E628" s="365"/>
      <c r="F628" s="371"/>
      <c r="G628" s="371"/>
      <c r="H628" s="371"/>
      <c r="I628" s="371"/>
      <c r="J628" s="394"/>
      <c r="K628" s="394"/>
      <c r="L628" s="395"/>
    </row>
    <row r="629" spans="1:12" s="355" customFormat="1" ht="23.45" customHeight="1">
      <c r="A629" s="367"/>
      <c r="B629" s="367"/>
      <c r="C629" s="370"/>
      <c r="D629" s="370"/>
      <c r="E629" s="365"/>
      <c r="F629" s="371"/>
      <c r="G629" s="371"/>
      <c r="H629" s="371"/>
      <c r="I629" s="371"/>
      <c r="J629" s="394"/>
      <c r="K629" s="394"/>
      <c r="L629" s="395"/>
    </row>
    <row r="630" spans="1:12" s="355" customFormat="1" ht="23.45" customHeight="1">
      <c r="A630" s="367"/>
      <c r="B630" s="367"/>
      <c r="C630" s="370"/>
      <c r="D630" s="370"/>
      <c r="E630" s="365"/>
      <c r="F630" s="371"/>
      <c r="G630" s="371"/>
      <c r="H630" s="371"/>
      <c r="I630" s="371"/>
      <c r="J630" s="394"/>
      <c r="K630" s="394"/>
      <c r="L630" s="395"/>
    </row>
    <row r="631" spans="1:12" s="355" customFormat="1" ht="23.45" customHeight="1">
      <c r="A631" s="367"/>
      <c r="B631" s="367"/>
      <c r="C631" s="370"/>
      <c r="D631" s="370"/>
      <c r="E631" s="365"/>
      <c r="F631" s="371"/>
      <c r="G631" s="371"/>
      <c r="H631" s="371"/>
      <c r="I631" s="371"/>
      <c r="J631" s="394"/>
      <c r="K631" s="394"/>
      <c r="L631" s="395"/>
    </row>
    <row r="632" spans="1:12" s="355" customFormat="1" ht="23.45" customHeight="1">
      <c r="A632" s="367"/>
      <c r="B632" s="367"/>
      <c r="C632" s="370"/>
      <c r="D632" s="370"/>
      <c r="E632" s="365"/>
      <c r="F632" s="371"/>
      <c r="G632" s="371"/>
      <c r="H632" s="371"/>
      <c r="I632" s="371"/>
      <c r="J632" s="394"/>
      <c r="K632" s="394"/>
      <c r="L632" s="395"/>
    </row>
    <row r="633" spans="1:12" s="355" customFormat="1" ht="23.45" customHeight="1">
      <c r="A633" s="367"/>
      <c r="B633" s="367"/>
      <c r="C633" s="370"/>
      <c r="D633" s="370"/>
      <c r="E633" s="365"/>
      <c r="F633" s="371"/>
      <c r="G633" s="371"/>
      <c r="H633" s="371"/>
      <c r="I633" s="371"/>
      <c r="J633" s="394"/>
      <c r="K633" s="394"/>
      <c r="L633" s="395"/>
    </row>
    <row r="634" spans="1:12" s="355" customFormat="1" ht="23.45" customHeight="1">
      <c r="A634" s="367"/>
      <c r="B634" s="367"/>
      <c r="C634" s="370"/>
      <c r="D634" s="370"/>
      <c r="E634" s="365"/>
      <c r="F634" s="371"/>
      <c r="G634" s="371"/>
      <c r="H634" s="371"/>
      <c r="I634" s="371"/>
      <c r="J634" s="394"/>
      <c r="K634" s="394"/>
      <c r="L634" s="395"/>
    </row>
    <row r="635" spans="1:12" s="355" customFormat="1" ht="23.45" customHeight="1">
      <c r="A635" s="367"/>
      <c r="B635" s="367"/>
      <c r="C635" s="370"/>
      <c r="D635" s="370"/>
      <c r="E635" s="365"/>
      <c r="F635" s="371"/>
      <c r="G635" s="371"/>
      <c r="H635" s="371"/>
      <c r="I635" s="371"/>
      <c r="J635" s="394"/>
      <c r="K635" s="394"/>
      <c r="L635" s="395"/>
    </row>
    <row r="636" spans="1:12" s="355" customFormat="1" ht="23.45" customHeight="1">
      <c r="A636" s="367"/>
      <c r="B636" s="367"/>
      <c r="C636" s="370"/>
      <c r="D636" s="370"/>
      <c r="E636" s="365"/>
      <c r="F636" s="371"/>
      <c r="G636" s="371"/>
      <c r="H636" s="371"/>
      <c r="I636" s="371"/>
      <c r="J636" s="394"/>
      <c r="K636" s="394"/>
      <c r="L636" s="395"/>
    </row>
    <row r="637" spans="1:12" s="355" customFormat="1" ht="23.45" customHeight="1">
      <c r="A637" s="367"/>
      <c r="B637" s="367"/>
      <c r="C637" s="370"/>
      <c r="D637" s="370"/>
      <c r="E637" s="365"/>
      <c r="F637" s="371"/>
      <c r="G637" s="371"/>
      <c r="H637" s="371"/>
      <c r="I637" s="371"/>
      <c r="J637" s="394"/>
      <c r="K637" s="394"/>
      <c r="L637" s="395"/>
    </row>
    <row r="638" spans="1:12" s="355" customFormat="1" ht="23.45" customHeight="1">
      <c r="A638" s="367"/>
      <c r="B638" s="367"/>
      <c r="C638" s="370"/>
      <c r="D638" s="370"/>
      <c r="E638" s="365"/>
      <c r="F638" s="371"/>
      <c r="G638" s="371"/>
      <c r="H638" s="371"/>
      <c r="I638" s="371"/>
      <c r="J638" s="394"/>
      <c r="K638" s="394"/>
      <c r="L638" s="395"/>
    </row>
    <row r="639" spans="1:12" s="355" customFormat="1" ht="23.45" customHeight="1">
      <c r="A639" s="367"/>
      <c r="B639" s="367"/>
      <c r="C639" s="370"/>
      <c r="D639" s="370"/>
      <c r="E639" s="365"/>
      <c r="F639" s="371"/>
      <c r="G639" s="371"/>
      <c r="H639" s="371"/>
      <c r="I639" s="371"/>
      <c r="J639" s="394"/>
      <c r="K639" s="394"/>
      <c r="L639" s="395"/>
    </row>
    <row r="640" spans="1:12" s="355" customFormat="1" ht="23.45" customHeight="1">
      <c r="A640" s="367"/>
      <c r="B640" s="367"/>
      <c r="C640" s="370"/>
      <c r="D640" s="370"/>
      <c r="E640" s="365"/>
      <c r="F640" s="371"/>
      <c r="G640" s="371"/>
      <c r="H640" s="371"/>
      <c r="I640" s="371"/>
      <c r="J640" s="394"/>
      <c r="K640" s="394"/>
      <c r="L640" s="395"/>
    </row>
    <row r="641" spans="1:12" s="355" customFormat="1" ht="23.45" customHeight="1">
      <c r="A641" s="367"/>
      <c r="B641" s="367"/>
      <c r="C641" s="370"/>
      <c r="D641" s="370"/>
      <c r="E641" s="365"/>
      <c r="F641" s="371"/>
      <c r="G641" s="371"/>
      <c r="H641" s="371"/>
      <c r="I641" s="371"/>
      <c r="J641" s="394"/>
      <c r="K641" s="394"/>
      <c r="L641" s="395"/>
    </row>
    <row r="642" spans="1:12" s="355" customFormat="1" ht="23.45" customHeight="1">
      <c r="A642" s="367"/>
      <c r="B642" s="367"/>
      <c r="C642" s="370"/>
      <c r="D642" s="370"/>
      <c r="E642" s="365"/>
      <c r="F642" s="371"/>
      <c r="G642" s="371"/>
      <c r="H642" s="371"/>
      <c r="I642" s="371"/>
      <c r="J642" s="394"/>
      <c r="K642" s="394"/>
      <c r="L642" s="395"/>
    </row>
    <row r="643" spans="1:12" s="355" customFormat="1" ht="23.45" customHeight="1">
      <c r="A643" s="367"/>
      <c r="B643" s="367"/>
      <c r="C643" s="370"/>
      <c r="D643" s="370"/>
      <c r="E643" s="365"/>
      <c r="F643" s="371"/>
      <c r="G643" s="371"/>
      <c r="H643" s="371"/>
      <c r="I643" s="371"/>
      <c r="J643" s="394"/>
      <c r="K643" s="394"/>
      <c r="L643" s="395"/>
    </row>
    <row r="644" spans="1:12" s="355" customFormat="1" ht="23.45" customHeight="1">
      <c r="A644" s="367"/>
      <c r="B644" s="367"/>
      <c r="C644" s="370"/>
      <c r="D644" s="370"/>
      <c r="E644" s="365"/>
      <c r="F644" s="371"/>
      <c r="G644" s="371"/>
      <c r="H644" s="371"/>
      <c r="I644" s="371"/>
      <c r="J644" s="394"/>
      <c r="K644" s="394"/>
      <c r="L644" s="395"/>
    </row>
    <row r="645" spans="1:12" s="355" customFormat="1" ht="23.45" customHeight="1">
      <c r="A645" s="367"/>
      <c r="B645" s="367"/>
      <c r="C645" s="370"/>
      <c r="D645" s="370"/>
      <c r="E645" s="365"/>
      <c r="F645" s="371"/>
      <c r="G645" s="371"/>
      <c r="H645" s="371"/>
      <c r="I645" s="371"/>
      <c r="J645" s="394"/>
      <c r="K645" s="394"/>
      <c r="L645" s="395"/>
    </row>
    <row r="646" spans="1:12" s="355" customFormat="1" ht="23.45" customHeight="1">
      <c r="A646" s="367"/>
      <c r="B646" s="367"/>
      <c r="C646" s="370"/>
      <c r="D646" s="370"/>
      <c r="E646" s="365"/>
      <c r="F646" s="371"/>
      <c r="G646" s="371"/>
      <c r="H646" s="371"/>
      <c r="I646" s="371"/>
      <c r="J646" s="394"/>
      <c r="K646" s="394"/>
      <c r="L646" s="395"/>
    </row>
    <row r="647" spans="1:12" s="355" customFormat="1" ht="23.45" customHeight="1">
      <c r="A647" s="367"/>
      <c r="B647" s="367"/>
      <c r="C647" s="370"/>
      <c r="D647" s="370"/>
      <c r="E647" s="365"/>
      <c r="F647" s="371"/>
      <c r="G647" s="371"/>
      <c r="H647" s="371"/>
      <c r="I647" s="371"/>
      <c r="J647" s="394"/>
      <c r="K647" s="394"/>
      <c r="L647" s="395"/>
    </row>
    <row r="648" spans="1:12" s="355" customFormat="1" ht="23.45" customHeight="1">
      <c r="A648" s="367"/>
      <c r="B648" s="367"/>
      <c r="C648" s="370"/>
      <c r="D648" s="370"/>
      <c r="E648" s="365"/>
      <c r="F648" s="371"/>
      <c r="G648" s="371"/>
      <c r="H648" s="371"/>
      <c r="I648" s="371"/>
      <c r="J648" s="394"/>
      <c r="K648" s="394"/>
      <c r="L648" s="395"/>
    </row>
    <row r="649" spans="1:12" s="355" customFormat="1" ht="23.45" customHeight="1">
      <c r="A649" s="367"/>
      <c r="B649" s="367"/>
      <c r="C649" s="370"/>
      <c r="D649" s="370"/>
      <c r="E649" s="365"/>
      <c r="F649" s="371"/>
      <c r="G649" s="371"/>
      <c r="H649" s="371"/>
      <c r="I649" s="371"/>
      <c r="J649" s="394"/>
      <c r="K649" s="394"/>
      <c r="L649" s="395"/>
    </row>
    <row r="650" spans="1:12" s="355" customFormat="1" ht="23.45" customHeight="1">
      <c r="A650" s="367"/>
      <c r="B650" s="367"/>
      <c r="C650" s="370"/>
      <c r="D650" s="370"/>
      <c r="E650" s="365"/>
      <c r="F650" s="371"/>
      <c r="G650" s="371"/>
      <c r="H650" s="371"/>
      <c r="I650" s="371"/>
      <c r="J650" s="394"/>
      <c r="K650" s="394"/>
      <c r="L650" s="395"/>
    </row>
    <row r="651" spans="1:12" s="355" customFormat="1" ht="23.45" customHeight="1">
      <c r="A651" s="367"/>
      <c r="B651" s="367"/>
      <c r="C651" s="370"/>
      <c r="D651" s="370"/>
      <c r="E651" s="365"/>
      <c r="F651" s="371"/>
      <c r="G651" s="371"/>
      <c r="H651" s="371"/>
      <c r="I651" s="371"/>
      <c r="J651" s="394"/>
      <c r="K651" s="394"/>
      <c r="L651" s="395"/>
    </row>
    <row r="652" spans="1:12" s="355" customFormat="1" ht="23.45" customHeight="1">
      <c r="A652" s="367"/>
      <c r="B652" s="367"/>
      <c r="C652" s="370"/>
      <c r="D652" s="370"/>
      <c r="E652" s="365"/>
      <c r="F652" s="371"/>
      <c r="G652" s="371"/>
      <c r="H652" s="371"/>
      <c r="I652" s="371"/>
      <c r="J652" s="394"/>
      <c r="K652" s="394"/>
      <c r="L652" s="395"/>
    </row>
    <row r="653" spans="1:12" s="355" customFormat="1" ht="23.45" customHeight="1">
      <c r="A653" s="367"/>
      <c r="B653" s="367"/>
      <c r="C653" s="370"/>
      <c r="D653" s="370"/>
      <c r="E653" s="365"/>
      <c r="F653" s="371"/>
      <c r="G653" s="371"/>
      <c r="H653" s="371"/>
      <c r="I653" s="371"/>
      <c r="J653" s="394"/>
      <c r="K653" s="394"/>
      <c r="L653" s="395"/>
    </row>
    <row r="654" spans="1:12" s="355" customFormat="1" ht="23.45" customHeight="1">
      <c r="A654" s="367"/>
      <c r="B654" s="367"/>
      <c r="C654" s="370"/>
      <c r="D654" s="370"/>
      <c r="E654" s="365"/>
      <c r="F654" s="371"/>
      <c r="G654" s="371"/>
      <c r="H654" s="371"/>
      <c r="I654" s="371"/>
      <c r="J654" s="394"/>
      <c r="K654" s="394"/>
      <c r="L654" s="395"/>
    </row>
    <row r="655" spans="1:12" s="355" customFormat="1" ht="23.45" customHeight="1">
      <c r="A655" s="367"/>
      <c r="B655" s="367"/>
      <c r="C655" s="370"/>
      <c r="D655" s="370"/>
      <c r="E655" s="365"/>
      <c r="F655" s="371"/>
      <c r="G655" s="371"/>
      <c r="H655" s="371"/>
      <c r="I655" s="371"/>
      <c r="J655" s="394"/>
      <c r="K655" s="394"/>
      <c r="L655" s="395"/>
    </row>
    <row r="656" spans="1:12" s="355" customFormat="1" ht="23.45" customHeight="1">
      <c r="A656" s="367"/>
      <c r="B656" s="367"/>
      <c r="C656" s="370"/>
      <c r="D656" s="370"/>
      <c r="E656" s="365"/>
      <c r="F656" s="371"/>
      <c r="G656" s="371"/>
      <c r="H656" s="371"/>
      <c r="I656" s="371"/>
      <c r="J656" s="394"/>
      <c r="K656" s="394"/>
      <c r="L656" s="395"/>
    </row>
    <row r="657" spans="1:12" s="355" customFormat="1" ht="23.45" customHeight="1">
      <c r="A657" s="367"/>
      <c r="B657" s="367"/>
      <c r="C657" s="370"/>
      <c r="D657" s="370"/>
      <c r="E657" s="365"/>
      <c r="F657" s="371"/>
      <c r="G657" s="371"/>
      <c r="H657" s="371"/>
      <c r="I657" s="371"/>
      <c r="J657" s="394"/>
      <c r="K657" s="394"/>
      <c r="L657" s="395"/>
    </row>
    <row r="658" spans="1:12" s="355" customFormat="1" ht="23.45" customHeight="1">
      <c r="A658" s="367"/>
      <c r="B658" s="367"/>
      <c r="C658" s="370"/>
      <c r="D658" s="370"/>
      <c r="E658" s="365"/>
      <c r="F658" s="371"/>
      <c r="G658" s="371"/>
      <c r="H658" s="371"/>
      <c r="I658" s="371"/>
      <c r="J658" s="394"/>
      <c r="K658" s="394"/>
      <c r="L658" s="395"/>
    </row>
    <row r="659" spans="1:12" s="355" customFormat="1" ht="23.45" customHeight="1">
      <c r="A659" s="367"/>
      <c r="B659" s="367"/>
      <c r="C659" s="370"/>
      <c r="D659" s="370"/>
      <c r="E659" s="365"/>
      <c r="F659" s="371"/>
      <c r="G659" s="371"/>
      <c r="H659" s="371"/>
      <c r="I659" s="371"/>
      <c r="J659" s="394"/>
      <c r="K659" s="394"/>
      <c r="L659" s="395"/>
    </row>
    <row r="660" spans="1:12" s="355" customFormat="1" ht="23.45" customHeight="1">
      <c r="A660" s="367"/>
      <c r="B660" s="367"/>
      <c r="C660" s="370"/>
      <c r="D660" s="370"/>
      <c r="E660" s="365"/>
      <c r="F660" s="371"/>
      <c r="G660" s="371"/>
      <c r="H660" s="371"/>
      <c r="I660" s="371"/>
      <c r="J660" s="394"/>
      <c r="K660" s="394"/>
      <c r="L660" s="395"/>
    </row>
    <row r="661" spans="1:12" s="355" customFormat="1" ht="23.45" customHeight="1">
      <c r="A661" s="367"/>
      <c r="B661" s="367"/>
      <c r="C661" s="370"/>
      <c r="D661" s="370"/>
      <c r="E661" s="365"/>
      <c r="F661" s="371"/>
      <c r="G661" s="371"/>
      <c r="H661" s="371"/>
      <c r="I661" s="371"/>
      <c r="J661" s="394"/>
      <c r="K661" s="394"/>
      <c r="L661" s="395"/>
    </row>
    <row r="662" spans="1:12" s="355" customFormat="1" ht="23.45" customHeight="1">
      <c r="A662" s="367"/>
      <c r="B662" s="367"/>
      <c r="C662" s="370"/>
      <c r="D662" s="370"/>
      <c r="E662" s="365"/>
      <c r="F662" s="371"/>
      <c r="G662" s="371"/>
      <c r="H662" s="371"/>
      <c r="I662" s="371"/>
      <c r="J662" s="394"/>
      <c r="K662" s="394"/>
      <c r="L662" s="395"/>
    </row>
    <row r="663" spans="1:12" s="355" customFormat="1" ht="23.45" customHeight="1">
      <c r="A663" s="367"/>
      <c r="B663" s="367"/>
      <c r="C663" s="370"/>
      <c r="D663" s="370"/>
      <c r="E663" s="365"/>
      <c r="F663" s="371"/>
      <c r="G663" s="371"/>
      <c r="H663" s="371"/>
      <c r="I663" s="371"/>
      <c r="J663" s="394"/>
      <c r="K663" s="394"/>
      <c r="L663" s="395"/>
    </row>
    <row r="664" spans="1:12" s="355" customFormat="1" ht="23.45" customHeight="1">
      <c r="A664" s="367"/>
      <c r="B664" s="367"/>
      <c r="C664" s="370"/>
      <c r="D664" s="370"/>
      <c r="E664" s="365"/>
      <c r="F664" s="371"/>
      <c r="G664" s="371"/>
      <c r="H664" s="371"/>
      <c r="I664" s="371"/>
      <c r="J664" s="394"/>
      <c r="K664" s="394"/>
      <c r="L664" s="395"/>
    </row>
    <row r="665" spans="1:12" s="355" customFormat="1" ht="23.45" customHeight="1">
      <c r="A665" s="367"/>
      <c r="B665" s="367"/>
      <c r="C665" s="370"/>
      <c r="D665" s="370"/>
      <c r="E665" s="365"/>
      <c r="F665" s="371"/>
      <c r="G665" s="371"/>
      <c r="H665" s="371"/>
      <c r="I665" s="371"/>
      <c r="J665" s="394"/>
      <c r="K665" s="394"/>
      <c r="L665" s="395"/>
    </row>
    <row r="666" spans="1:12" s="355" customFormat="1" ht="23.45" customHeight="1">
      <c r="A666" s="367"/>
      <c r="B666" s="367"/>
      <c r="C666" s="370"/>
      <c r="D666" s="370"/>
      <c r="E666" s="365"/>
      <c r="F666" s="371"/>
      <c r="G666" s="371"/>
      <c r="H666" s="371"/>
      <c r="I666" s="371"/>
      <c r="J666" s="394"/>
      <c r="K666" s="394"/>
      <c r="L666" s="395"/>
    </row>
    <row r="667" spans="1:12" s="355" customFormat="1" ht="23.45" customHeight="1">
      <c r="A667" s="367"/>
      <c r="B667" s="367"/>
      <c r="C667" s="370"/>
      <c r="D667" s="370"/>
      <c r="E667" s="365"/>
      <c r="F667" s="371"/>
      <c r="G667" s="371"/>
      <c r="H667" s="371"/>
      <c r="I667" s="371"/>
      <c r="J667" s="394"/>
      <c r="K667" s="394"/>
      <c r="L667" s="395"/>
    </row>
    <row r="668" spans="1:12" s="355" customFormat="1" ht="23.45" customHeight="1">
      <c r="A668" s="367"/>
      <c r="B668" s="367"/>
      <c r="C668" s="370"/>
      <c r="D668" s="370"/>
      <c r="E668" s="365"/>
      <c r="F668" s="371"/>
      <c r="G668" s="371"/>
      <c r="H668" s="371"/>
      <c r="I668" s="371"/>
      <c r="J668" s="394"/>
      <c r="K668" s="394"/>
      <c r="L668" s="395"/>
    </row>
    <row r="669" spans="1:12" s="355" customFormat="1" ht="23.45" customHeight="1">
      <c r="A669" s="367"/>
      <c r="B669" s="367"/>
      <c r="C669" s="370"/>
      <c r="D669" s="370"/>
      <c r="E669" s="365"/>
      <c r="F669" s="371"/>
      <c r="G669" s="371"/>
      <c r="H669" s="371"/>
      <c r="I669" s="371"/>
      <c r="J669" s="394"/>
      <c r="K669" s="394"/>
      <c r="L669" s="395"/>
    </row>
    <row r="670" spans="1:12" s="355" customFormat="1" ht="23.45" customHeight="1">
      <c r="A670" s="367"/>
      <c r="B670" s="367"/>
      <c r="C670" s="370"/>
      <c r="D670" s="370"/>
      <c r="E670" s="365"/>
      <c r="F670" s="371"/>
      <c r="G670" s="371"/>
      <c r="H670" s="371"/>
      <c r="I670" s="371"/>
      <c r="J670" s="394"/>
      <c r="K670" s="394"/>
      <c r="L670" s="395"/>
    </row>
    <row r="671" spans="1:12" s="355" customFormat="1" ht="23.45" customHeight="1">
      <c r="A671" s="367"/>
      <c r="B671" s="367"/>
      <c r="C671" s="370"/>
      <c r="D671" s="370"/>
      <c r="E671" s="365"/>
      <c r="F671" s="371"/>
      <c r="G671" s="371"/>
      <c r="H671" s="371"/>
      <c r="I671" s="371"/>
      <c r="J671" s="394"/>
      <c r="K671" s="394"/>
      <c r="L671" s="395"/>
    </row>
    <row r="672" spans="1:12" s="355" customFormat="1" ht="23.45" customHeight="1">
      <c r="A672" s="367"/>
      <c r="B672" s="367"/>
      <c r="C672" s="370"/>
      <c r="D672" s="370"/>
      <c r="E672" s="365"/>
      <c r="F672" s="371"/>
      <c r="G672" s="371"/>
      <c r="H672" s="371"/>
      <c r="I672" s="371"/>
      <c r="J672" s="394"/>
      <c r="K672" s="394"/>
      <c r="L672" s="395"/>
    </row>
    <row r="673" spans="1:12" s="355" customFormat="1" ht="23.45" customHeight="1">
      <c r="A673" s="367"/>
      <c r="B673" s="367"/>
      <c r="C673" s="370"/>
      <c r="D673" s="370"/>
      <c r="E673" s="365"/>
      <c r="F673" s="371"/>
      <c r="G673" s="371"/>
      <c r="H673" s="371"/>
      <c r="I673" s="371"/>
      <c r="J673" s="394"/>
      <c r="K673" s="394"/>
      <c r="L673" s="395"/>
    </row>
    <row r="674" spans="1:12" s="355" customFormat="1" ht="23.45" customHeight="1">
      <c r="A674" s="367"/>
      <c r="B674" s="367"/>
      <c r="C674" s="370"/>
      <c r="D674" s="370"/>
      <c r="E674" s="365"/>
      <c r="F674" s="371"/>
      <c r="G674" s="371"/>
      <c r="H674" s="371"/>
      <c r="I674" s="371"/>
      <c r="J674" s="394"/>
      <c r="K674" s="394"/>
      <c r="L674" s="395"/>
    </row>
    <row r="675" spans="1:12" s="355" customFormat="1" ht="23.45" customHeight="1">
      <c r="A675" s="367"/>
      <c r="B675" s="367"/>
      <c r="C675" s="370"/>
      <c r="D675" s="370"/>
      <c r="E675" s="365"/>
      <c r="F675" s="371"/>
      <c r="G675" s="371"/>
      <c r="H675" s="371"/>
      <c r="I675" s="371"/>
      <c r="J675" s="394"/>
      <c r="K675" s="394"/>
      <c r="L675" s="395"/>
    </row>
    <row r="676" spans="1:12" s="355" customFormat="1" ht="23.45" customHeight="1">
      <c r="A676" s="367"/>
      <c r="B676" s="367"/>
      <c r="C676" s="370"/>
      <c r="D676" s="370"/>
      <c r="E676" s="365"/>
      <c r="F676" s="371"/>
      <c r="G676" s="371"/>
      <c r="H676" s="371"/>
      <c r="I676" s="371"/>
      <c r="J676" s="394"/>
      <c r="K676" s="394"/>
      <c r="L676" s="395"/>
    </row>
    <row r="677" spans="1:12" s="355" customFormat="1" ht="23.45" customHeight="1">
      <c r="A677" s="367"/>
      <c r="B677" s="367"/>
      <c r="C677" s="370"/>
      <c r="D677" s="370"/>
      <c r="E677" s="365"/>
      <c r="F677" s="371"/>
      <c r="G677" s="371"/>
      <c r="H677" s="371"/>
      <c r="I677" s="371"/>
      <c r="J677" s="394"/>
      <c r="K677" s="394"/>
      <c r="L677" s="395"/>
    </row>
    <row r="678" spans="1:12" s="355" customFormat="1" ht="23.45" customHeight="1">
      <c r="A678" s="367"/>
      <c r="B678" s="367"/>
      <c r="C678" s="370"/>
      <c r="D678" s="370"/>
      <c r="E678" s="365"/>
      <c r="F678" s="371"/>
      <c r="G678" s="371"/>
      <c r="H678" s="371"/>
      <c r="I678" s="371"/>
      <c r="J678" s="394"/>
      <c r="K678" s="394"/>
      <c r="L678" s="395"/>
    </row>
    <row r="679" spans="1:12" s="355" customFormat="1" ht="23.45" customHeight="1">
      <c r="A679" s="367"/>
      <c r="B679" s="367"/>
      <c r="C679" s="370"/>
      <c r="D679" s="370"/>
      <c r="E679" s="365"/>
      <c r="F679" s="371"/>
      <c r="G679" s="371"/>
      <c r="H679" s="371"/>
      <c r="I679" s="371"/>
      <c r="J679" s="394"/>
      <c r="K679" s="394"/>
      <c r="L679" s="395"/>
    </row>
    <row r="680" spans="1:12" s="355" customFormat="1" ht="23.45" customHeight="1">
      <c r="A680" s="367"/>
      <c r="B680" s="367"/>
      <c r="C680" s="370"/>
      <c r="D680" s="370"/>
      <c r="E680" s="365"/>
      <c r="F680" s="371"/>
      <c r="G680" s="371"/>
      <c r="H680" s="371"/>
      <c r="I680" s="371"/>
      <c r="J680" s="394"/>
      <c r="K680" s="394"/>
      <c r="L680" s="395"/>
    </row>
    <row r="681" spans="1:12" s="355" customFormat="1" ht="23.45" customHeight="1">
      <c r="A681" s="367"/>
      <c r="B681" s="367"/>
      <c r="C681" s="370"/>
      <c r="D681" s="370"/>
      <c r="E681" s="365"/>
      <c r="F681" s="371"/>
      <c r="G681" s="371"/>
      <c r="H681" s="371"/>
      <c r="I681" s="371"/>
      <c r="J681" s="394"/>
      <c r="K681" s="394"/>
      <c r="L681" s="395"/>
    </row>
    <row r="682" spans="1:12" s="355" customFormat="1" ht="23.45" customHeight="1">
      <c r="A682" s="367"/>
      <c r="B682" s="367"/>
      <c r="C682" s="370"/>
      <c r="D682" s="370"/>
      <c r="E682" s="365"/>
      <c r="F682" s="371"/>
      <c r="G682" s="371"/>
      <c r="H682" s="371"/>
      <c r="I682" s="371"/>
      <c r="J682" s="394"/>
      <c r="K682" s="394"/>
      <c r="L682" s="395"/>
    </row>
    <row r="683" spans="1:12" s="355" customFormat="1" ht="23.45" customHeight="1">
      <c r="A683" s="367"/>
      <c r="B683" s="367"/>
      <c r="C683" s="370"/>
      <c r="D683" s="370"/>
      <c r="E683" s="365"/>
      <c r="F683" s="371"/>
      <c r="G683" s="371"/>
      <c r="H683" s="371"/>
      <c r="I683" s="371"/>
      <c r="J683" s="394"/>
      <c r="K683" s="394"/>
      <c r="L683" s="395"/>
    </row>
    <row r="684" spans="1:12" s="355" customFormat="1" ht="23.45" customHeight="1">
      <c r="A684" s="367"/>
      <c r="B684" s="367"/>
      <c r="C684" s="370"/>
      <c r="D684" s="370"/>
      <c r="E684" s="365"/>
      <c r="F684" s="371"/>
      <c r="G684" s="371"/>
      <c r="H684" s="371"/>
      <c r="I684" s="371"/>
      <c r="J684" s="394"/>
      <c r="K684" s="394"/>
      <c r="L684" s="395"/>
    </row>
    <row r="685" spans="1:12" s="355" customFormat="1" ht="23.45" customHeight="1">
      <c r="A685" s="367"/>
      <c r="B685" s="367"/>
      <c r="C685" s="370"/>
      <c r="D685" s="370"/>
      <c r="E685" s="365"/>
      <c r="F685" s="371"/>
      <c r="G685" s="371"/>
      <c r="H685" s="371"/>
      <c r="I685" s="371"/>
      <c r="J685" s="394"/>
      <c r="K685" s="394"/>
      <c r="L685" s="395"/>
    </row>
    <row r="686" spans="1:12" s="355" customFormat="1" ht="23.45" customHeight="1">
      <c r="A686" s="367"/>
      <c r="B686" s="367"/>
      <c r="C686" s="370"/>
      <c r="D686" s="370"/>
      <c r="E686" s="365"/>
      <c r="F686" s="371"/>
      <c r="G686" s="371"/>
      <c r="H686" s="371"/>
      <c r="I686" s="371"/>
      <c r="J686" s="394"/>
      <c r="K686" s="394"/>
      <c r="L686" s="395"/>
    </row>
    <row r="687" spans="1:12" s="355" customFormat="1" ht="23.45" customHeight="1">
      <c r="A687" s="367"/>
      <c r="B687" s="367"/>
      <c r="C687" s="370"/>
      <c r="D687" s="370"/>
      <c r="E687" s="365"/>
      <c r="F687" s="371"/>
      <c r="G687" s="371"/>
      <c r="H687" s="371"/>
      <c r="I687" s="371"/>
      <c r="J687" s="394"/>
      <c r="K687" s="394"/>
      <c r="L687" s="395"/>
    </row>
    <row r="688" spans="1:12" s="355" customFormat="1" ht="23.45" customHeight="1">
      <c r="A688" s="367"/>
      <c r="B688" s="367"/>
      <c r="C688" s="370"/>
      <c r="D688" s="370"/>
      <c r="E688" s="365"/>
      <c r="F688" s="371"/>
      <c r="G688" s="371"/>
      <c r="H688" s="371"/>
      <c r="I688" s="371"/>
      <c r="J688" s="394"/>
      <c r="K688" s="394"/>
      <c r="L688" s="395"/>
    </row>
    <row r="689" spans="1:12" s="355" customFormat="1" ht="23.45" customHeight="1">
      <c r="A689" s="367"/>
      <c r="B689" s="367"/>
      <c r="C689" s="370"/>
      <c r="D689" s="370"/>
      <c r="E689" s="365"/>
      <c r="F689" s="371"/>
      <c r="G689" s="371"/>
      <c r="H689" s="371"/>
      <c r="I689" s="371"/>
      <c r="J689" s="394"/>
      <c r="K689" s="394"/>
      <c r="L689" s="395"/>
    </row>
    <row r="690" spans="1:12" s="355" customFormat="1" ht="23.45" customHeight="1">
      <c r="A690" s="367"/>
      <c r="B690" s="367"/>
      <c r="C690" s="370"/>
      <c r="D690" s="370"/>
      <c r="E690" s="365"/>
      <c r="F690" s="371"/>
      <c r="G690" s="371"/>
      <c r="H690" s="371"/>
      <c r="I690" s="371"/>
      <c r="J690" s="394"/>
      <c r="K690" s="394"/>
      <c r="L690" s="395"/>
    </row>
    <row r="691" spans="1:12" s="355" customFormat="1" ht="23.45" customHeight="1">
      <c r="A691" s="367"/>
      <c r="B691" s="367"/>
      <c r="C691" s="370"/>
      <c r="D691" s="370"/>
      <c r="E691" s="365"/>
      <c r="F691" s="371"/>
      <c r="G691" s="371"/>
      <c r="H691" s="371"/>
      <c r="I691" s="371"/>
      <c r="J691" s="394"/>
      <c r="K691" s="394"/>
      <c r="L691" s="395"/>
    </row>
    <row r="692" spans="1:12" s="355" customFormat="1" ht="23.45" customHeight="1">
      <c r="A692" s="367"/>
      <c r="B692" s="367"/>
      <c r="C692" s="370"/>
      <c r="D692" s="370"/>
      <c r="E692" s="365"/>
      <c r="F692" s="371"/>
      <c r="G692" s="371"/>
      <c r="H692" s="371"/>
      <c r="I692" s="371"/>
      <c r="J692" s="394"/>
      <c r="K692" s="394"/>
      <c r="L692" s="395"/>
    </row>
    <row r="693" spans="1:12" s="355" customFormat="1" ht="23.45" customHeight="1">
      <c r="A693" s="367"/>
      <c r="B693" s="367"/>
      <c r="C693" s="370"/>
      <c r="D693" s="370"/>
      <c r="E693" s="365"/>
      <c r="F693" s="371"/>
      <c r="G693" s="371"/>
      <c r="H693" s="371"/>
      <c r="I693" s="371"/>
      <c r="J693" s="394"/>
      <c r="K693" s="394"/>
      <c r="L693" s="395"/>
    </row>
    <row r="694" spans="1:12" s="355" customFormat="1" ht="23.45" customHeight="1">
      <c r="A694" s="367"/>
      <c r="B694" s="367"/>
      <c r="C694" s="370"/>
      <c r="D694" s="370"/>
      <c r="E694" s="365"/>
      <c r="F694" s="371"/>
      <c r="G694" s="371"/>
      <c r="H694" s="371"/>
      <c r="I694" s="371"/>
      <c r="J694" s="394"/>
      <c r="K694" s="394"/>
      <c r="L694" s="395"/>
    </row>
    <row r="695" spans="1:12" s="355" customFormat="1" ht="23.45" customHeight="1">
      <c r="A695" s="367"/>
      <c r="B695" s="367"/>
      <c r="C695" s="370"/>
      <c r="D695" s="370"/>
      <c r="E695" s="365"/>
      <c r="F695" s="371"/>
      <c r="G695" s="371"/>
      <c r="H695" s="371"/>
      <c r="I695" s="371"/>
      <c r="J695" s="394"/>
      <c r="K695" s="394"/>
      <c r="L695" s="395"/>
    </row>
    <row r="696" spans="1:12" s="355" customFormat="1" ht="23.45" customHeight="1">
      <c r="A696" s="367"/>
      <c r="B696" s="367"/>
      <c r="C696" s="370"/>
      <c r="D696" s="370"/>
      <c r="E696" s="365"/>
      <c r="F696" s="371"/>
      <c r="G696" s="371"/>
      <c r="H696" s="371"/>
      <c r="I696" s="371"/>
      <c r="J696" s="394"/>
      <c r="K696" s="394"/>
      <c r="L696" s="395"/>
    </row>
    <row r="697" spans="1:12" s="355" customFormat="1" ht="23.45" customHeight="1">
      <c r="A697" s="367"/>
      <c r="B697" s="367"/>
      <c r="C697" s="370"/>
      <c r="D697" s="370"/>
      <c r="E697" s="365"/>
      <c r="F697" s="371"/>
      <c r="G697" s="371"/>
      <c r="H697" s="371"/>
      <c r="I697" s="371"/>
      <c r="J697" s="394"/>
      <c r="K697" s="394"/>
      <c r="L697" s="395"/>
    </row>
    <row r="698" spans="1:12" s="355" customFormat="1" ht="23.45" customHeight="1">
      <c r="A698" s="367"/>
      <c r="B698" s="367"/>
      <c r="C698" s="370"/>
      <c r="D698" s="370"/>
      <c r="E698" s="365"/>
      <c r="F698" s="371"/>
      <c r="G698" s="371"/>
      <c r="H698" s="371"/>
      <c r="I698" s="371"/>
      <c r="J698" s="394"/>
      <c r="K698" s="394"/>
      <c r="L698" s="395"/>
    </row>
    <row r="699" spans="1:12" s="355" customFormat="1" ht="23.45" customHeight="1">
      <c r="A699" s="367"/>
      <c r="B699" s="367"/>
      <c r="C699" s="370"/>
      <c r="D699" s="370"/>
      <c r="E699" s="365"/>
      <c r="F699" s="371"/>
      <c r="G699" s="371"/>
      <c r="H699" s="371"/>
      <c r="I699" s="371"/>
      <c r="J699" s="394"/>
      <c r="K699" s="394"/>
      <c r="L699" s="395"/>
    </row>
    <row r="700" spans="1:12" s="355" customFormat="1" ht="23.45" customHeight="1">
      <c r="A700" s="367"/>
      <c r="B700" s="367"/>
      <c r="C700" s="370"/>
      <c r="D700" s="370"/>
      <c r="E700" s="365"/>
      <c r="F700" s="371"/>
      <c r="G700" s="371"/>
      <c r="H700" s="371"/>
      <c r="I700" s="371"/>
      <c r="J700" s="394"/>
      <c r="K700" s="394"/>
      <c r="L700" s="395"/>
    </row>
    <row r="701" spans="1:12" s="355" customFormat="1" ht="23.45" customHeight="1">
      <c r="A701" s="367"/>
      <c r="B701" s="367"/>
      <c r="C701" s="370"/>
      <c r="D701" s="370"/>
      <c r="E701" s="365"/>
      <c r="F701" s="371"/>
      <c r="G701" s="371"/>
      <c r="H701" s="371"/>
      <c r="I701" s="371"/>
      <c r="J701" s="394"/>
      <c r="K701" s="394"/>
      <c r="L701" s="395"/>
    </row>
    <row r="702" spans="1:12" s="355" customFormat="1" ht="23.45" customHeight="1">
      <c r="A702" s="367"/>
      <c r="B702" s="367"/>
      <c r="C702" s="370"/>
      <c r="D702" s="370"/>
      <c r="E702" s="365"/>
      <c r="F702" s="371"/>
      <c r="G702" s="371"/>
      <c r="H702" s="371"/>
      <c r="I702" s="371"/>
      <c r="J702" s="394"/>
      <c r="K702" s="394"/>
      <c r="L702" s="395"/>
    </row>
    <row r="703" spans="1:12" s="355" customFormat="1" ht="23.45" customHeight="1">
      <c r="A703" s="367"/>
      <c r="B703" s="367"/>
      <c r="C703" s="370"/>
      <c r="D703" s="370"/>
      <c r="E703" s="365"/>
      <c r="F703" s="371"/>
      <c r="G703" s="371"/>
      <c r="H703" s="371"/>
      <c r="I703" s="371"/>
      <c r="J703" s="394"/>
      <c r="K703" s="394"/>
      <c r="L703" s="395"/>
    </row>
    <row r="704" spans="1:12" s="355" customFormat="1" ht="23.45" customHeight="1">
      <c r="A704" s="367"/>
      <c r="B704" s="367"/>
      <c r="C704" s="370"/>
      <c r="D704" s="370"/>
      <c r="E704" s="365"/>
      <c r="F704" s="371"/>
      <c r="G704" s="371"/>
      <c r="H704" s="371"/>
      <c r="I704" s="371"/>
      <c r="J704" s="394"/>
      <c r="K704" s="394"/>
      <c r="L704" s="395"/>
    </row>
    <row r="705" spans="1:12" s="355" customFormat="1" ht="23.45" customHeight="1">
      <c r="A705" s="367"/>
      <c r="B705" s="367"/>
      <c r="C705" s="370"/>
      <c r="D705" s="370"/>
      <c r="E705" s="365"/>
      <c r="F705" s="371"/>
      <c r="G705" s="371"/>
      <c r="H705" s="371"/>
      <c r="I705" s="371"/>
      <c r="J705" s="394"/>
      <c r="K705" s="394"/>
      <c r="L705" s="395"/>
    </row>
    <row r="706" spans="1:12" s="355" customFormat="1" ht="23.45" customHeight="1">
      <c r="A706" s="367"/>
      <c r="B706" s="367"/>
      <c r="C706" s="370"/>
      <c r="D706" s="370"/>
      <c r="E706" s="365"/>
      <c r="F706" s="371"/>
      <c r="G706" s="371"/>
      <c r="H706" s="371"/>
      <c r="I706" s="371"/>
      <c r="J706" s="394"/>
      <c r="K706" s="394"/>
      <c r="L706" s="395"/>
    </row>
    <row r="707" spans="1:12" s="355" customFormat="1" ht="23.45" customHeight="1">
      <c r="A707" s="367"/>
      <c r="B707" s="367"/>
      <c r="C707" s="370"/>
      <c r="D707" s="370"/>
      <c r="E707" s="365"/>
      <c r="F707" s="371"/>
      <c r="G707" s="371"/>
      <c r="H707" s="371"/>
      <c r="I707" s="371"/>
      <c r="J707" s="394"/>
      <c r="K707" s="394"/>
      <c r="L707" s="395"/>
    </row>
    <row r="708" spans="1:12" s="355" customFormat="1" ht="23.45" customHeight="1">
      <c r="A708" s="367"/>
      <c r="B708" s="367"/>
      <c r="C708" s="370"/>
      <c r="D708" s="370"/>
      <c r="E708" s="365"/>
      <c r="F708" s="371"/>
      <c r="G708" s="371"/>
      <c r="H708" s="371"/>
      <c r="I708" s="371"/>
      <c r="J708" s="394"/>
      <c r="K708" s="394"/>
      <c r="L708" s="395"/>
    </row>
    <row r="709" spans="1:12" s="355" customFormat="1" ht="23.45" customHeight="1">
      <c r="A709" s="367"/>
      <c r="B709" s="367"/>
      <c r="C709" s="370"/>
      <c r="D709" s="370"/>
      <c r="E709" s="365"/>
      <c r="F709" s="371"/>
      <c r="G709" s="371"/>
      <c r="H709" s="371"/>
      <c r="I709" s="371"/>
      <c r="J709" s="394"/>
      <c r="K709" s="394"/>
      <c r="L709" s="395"/>
    </row>
    <row r="710" spans="1:12" s="355" customFormat="1" ht="23.45" customHeight="1">
      <c r="A710" s="367"/>
      <c r="B710" s="367"/>
      <c r="C710" s="370"/>
      <c r="D710" s="370"/>
      <c r="E710" s="365"/>
      <c r="F710" s="371"/>
      <c r="G710" s="371"/>
      <c r="H710" s="371"/>
      <c r="I710" s="371"/>
      <c r="J710" s="394"/>
      <c r="K710" s="394"/>
      <c r="L710" s="395"/>
    </row>
    <row r="711" spans="1:12" s="355" customFormat="1" ht="23.45" customHeight="1">
      <c r="A711" s="367"/>
      <c r="B711" s="367"/>
      <c r="C711" s="370"/>
      <c r="D711" s="370"/>
      <c r="E711" s="365"/>
      <c r="F711" s="371"/>
      <c r="G711" s="371"/>
      <c r="H711" s="371"/>
      <c r="I711" s="371"/>
      <c r="J711" s="394"/>
      <c r="K711" s="394"/>
      <c r="L711" s="395"/>
    </row>
    <row r="712" spans="1:12" s="355" customFormat="1" ht="23.45" customHeight="1">
      <c r="A712" s="367"/>
      <c r="B712" s="367"/>
      <c r="C712" s="370"/>
      <c r="D712" s="370"/>
      <c r="E712" s="365"/>
      <c r="F712" s="371"/>
      <c r="G712" s="371"/>
      <c r="H712" s="371"/>
      <c r="I712" s="371"/>
      <c r="J712" s="394"/>
      <c r="K712" s="394"/>
      <c r="L712" s="395"/>
    </row>
    <row r="713" spans="1:12" s="355" customFormat="1" ht="23.45" customHeight="1">
      <c r="A713" s="367"/>
      <c r="B713" s="367"/>
      <c r="C713" s="370"/>
      <c r="D713" s="370"/>
      <c r="E713" s="365"/>
      <c r="F713" s="371"/>
      <c r="G713" s="371"/>
      <c r="H713" s="371"/>
      <c r="I713" s="371"/>
      <c r="J713" s="394"/>
      <c r="K713" s="394"/>
      <c r="L713" s="395"/>
    </row>
    <row r="714" spans="1:12" s="355" customFormat="1" ht="23.45" customHeight="1">
      <c r="A714" s="367"/>
      <c r="B714" s="367"/>
      <c r="C714" s="370"/>
      <c r="D714" s="370"/>
      <c r="E714" s="365"/>
      <c r="F714" s="371"/>
      <c r="G714" s="371"/>
      <c r="H714" s="371"/>
      <c r="I714" s="371"/>
      <c r="J714" s="394"/>
      <c r="K714" s="394"/>
      <c r="L714" s="395"/>
    </row>
    <row r="715" spans="1:12" s="355" customFormat="1" ht="23.45" customHeight="1">
      <c r="A715" s="367"/>
      <c r="B715" s="367"/>
      <c r="C715" s="370"/>
      <c r="D715" s="370"/>
      <c r="E715" s="365"/>
      <c r="F715" s="371"/>
      <c r="G715" s="371"/>
      <c r="H715" s="371"/>
      <c r="I715" s="371"/>
      <c r="J715" s="394"/>
      <c r="K715" s="394"/>
      <c r="L715" s="395"/>
    </row>
    <row r="716" spans="1:12" s="355" customFormat="1" ht="23.45" customHeight="1">
      <c r="A716" s="367"/>
      <c r="B716" s="367"/>
      <c r="C716" s="370"/>
      <c r="D716" s="370"/>
      <c r="E716" s="365"/>
      <c r="F716" s="371"/>
      <c r="G716" s="371"/>
      <c r="H716" s="371"/>
      <c r="I716" s="371"/>
      <c r="J716" s="394"/>
      <c r="K716" s="394"/>
      <c r="L716" s="395"/>
    </row>
    <row r="717" spans="1:12" s="355" customFormat="1" ht="23.45" customHeight="1">
      <c r="A717" s="367"/>
      <c r="B717" s="367"/>
      <c r="C717" s="370"/>
      <c r="D717" s="370"/>
      <c r="E717" s="365"/>
      <c r="F717" s="371"/>
      <c r="G717" s="371"/>
      <c r="H717" s="371"/>
      <c r="I717" s="371"/>
      <c r="J717" s="394"/>
      <c r="K717" s="394"/>
      <c r="L717" s="395"/>
    </row>
    <row r="718" spans="1:12" s="355" customFormat="1" ht="23.45" customHeight="1">
      <c r="A718" s="367"/>
      <c r="B718" s="367"/>
      <c r="C718" s="370"/>
      <c r="D718" s="370"/>
      <c r="E718" s="365"/>
      <c r="F718" s="371"/>
      <c r="G718" s="371"/>
      <c r="H718" s="371"/>
      <c r="I718" s="371"/>
      <c r="J718" s="394"/>
      <c r="K718" s="394"/>
      <c r="L718" s="395"/>
    </row>
    <row r="719" spans="1:12" s="355" customFormat="1" ht="23.45" customHeight="1">
      <c r="A719" s="367"/>
      <c r="B719" s="367"/>
      <c r="C719" s="370"/>
      <c r="D719" s="370"/>
      <c r="E719" s="365"/>
      <c r="F719" s="371"/>
      <c r="G719" s="371"/>
      <c r="H719" s="371"/>
      <c r="I719" s="371"/>
      <c r="J719" s="394"/>
      <c r="K719" s="394"/>
      <c r="L719" s="395"/>
    </row>
    <row r="720" spans="1:12" s="355" customFormat="1" ht="23.45" customHeight="1">
      <c r="A720" s="367"/>
      <c r="B720" s="367"/>
      <c r="C720" s="370"/>
      <c r="D720" s="370"/>
      <c r="E720" s="365"/>
      <c r="F720" s="371"/>
      <c r="G720" s="371"/>
      <c r="H720" s="371"/>
      <c r="I720" s="371"/>
      <c r="J720" s="394"/>
      <c r="K720" s="394"/>
      <c r="L720" s="395"/>
    </row>
    <row r="721" spans="1:12" s="355" customFormat="1" ht="23.45" customHeight="1">
      <c r="A721" s="367"/>
      <c r="B721" s="367"/>
      <c r="C721" s="370"/>
      <c r="D721" s="370"/>
      <c r="E721" s="365"/>
      <c r="F721" s="371"/>
      <c r="G721" s="371"/>
      <c r="H721" s="371"/>
      <c r="I721" s="371"/>
      <c r="J721" s="394"/>
      <c r="K721" s="394"/>
      <c r="L721" s="395"/>
    </row>
    <row r="722" spans="1:12" s="355" customFormat="1" ht="23.45" customHeight="1">
      <c r="A722" s="367"/>
      <c r="B722" s="367"/>
      <c r="C722" s="370"/>
      <c r="D722" s="370"/>
      <c r="E722" s="365"/>
      <c r="F722" s="371"/>
      <c r="G722" s="371"/>
      <c r="H722" s="371"/>
      <c r="I722" s="371"/>
      <c r="J722" s="394"/>
      <c r="K722" s="394"/>
      <c r="L722" s="395"/>
    </row>
    <row r="723" spans="1:12" s="355" customFormat="1" ht="23.45" customHeight="1">
      <c r="A723" s="367"/>
      <c r="B723" s="367"/>
      <c r="C723" s="370"/>
      <c r="D723" s="370"/>
      <c r="E723" s="365"/>
      <c r="F723" s="371"/>
      <c r="G723" s="371"/>
      <c r="H723" s="371"/>
      <c r="I723" s="371"/>
      <c r="J723" s="394"/>
      <c r="K723" s="394"/>
      <c r="L723" s="395"/>
    </row>
    <row r="724" spans="1:12" s="355" customFormat="1" ht="23.45" customHeight="1">
      <c r="A724" s="367"/>
      <c r="B724" s="367"/>
      <c r="C724" s="370"/>
      <c r="D724" s="370"/>
      <c r="E724" s="365"/>
      <c r="F724" s="371"/>
      <c r="G724" s="371"/>
      <c r="H724" s="371"/>
      <c r="I724" s="371"/>
      <c r="J724" s="394"/>
      <c r="K724" s="394"/>
      <c r="L724" s="395"/>
    </row>
    <row r="725" spans="1:12" s="355" customFormat="1" ht="23.45" customHeight="1">
      <c r="A725" s="367"/>
      <c r="B725" s="367"/>
      <c r="C725" s="370"/>
      <c r="D725" s="370"/>
      <c r="E725" s="365"/>
      <c r="F725" s="371"/>
      <c r="G725" s="371"/>
      <c r="H725" s="371"/>
      <c r="I725" s="371"/>
      <c r="J725" s="394"/>
      <c r="K725" s="394"/>
      <c r="L725" s="395"/>
    </row>
    <row r="726" spans="1:12" s="355" customFormat="1" ht="23.45" customHeight="1">
      <c r="A726" s="367"/>
      <c r="B726" s="367"/>
      <c r="C726" s="370"/>
      <c r="D726" s="370"/>
      <c r="E726" s="365"/>
      <c r="F726" s="371"/>
      <c r="G726" s="371"/>
      <c r="H726" s="371"/>
      <c r="I726" s="371"/>
      <c r="J726" s="394"/>
      <c r="K726" s="394"/>
      <c r="L726" s="395"/>
    </row>
    <row r="727" spans="1:12" s="355" customFormat="1" ht="23.45" customHeight="1">
      <c r="A727" s="367"/>
      <c r="B727" s="367"/>
      <c r="C727" s="370"/>
      <c r="D727" s="370"/>
      <c r="E727" s="365"/>
      <c r="F727" s="371"/>
      <c r="G727" s="371"/>
      <c r="H727" s="371"/>
      <c r="I727" s="371"/>
      <c r="J727" s="394"/>
      <c r="K727" s="394"/>
      <c r="L727" s="395"/>
    </row>
    <row r="728" spans="1:12" s="355" customFormat="1" ht="23.45" customHeight="1">
      <c r="A728" s="367"/>
      <c r="B728" s="367"/>
      <c r="C728" s="370"/>
      <c r="D728" s="370"/>
      <c r="E728" s="365"/>
      <c r="F728" s="371"/>
      <c r="G728" s="371"/>
      <c r="H728" s="371"/>
      <c r="I728" s="371"/>
      <c r="J728" s="394"/>
      <c r="K728" s="394"/>
      <c r="L728" s="395"/>
    </row>
    <row r="729" spans="1:12" s="355" customFormat="1" ht="23.45" customHeight="1">
      <c r="A729" s="367"/>
      <c r="B729" s="367"/>
      <c r="C729" s="370"/>
      <c r="D729" s="370"/>
      <c r="E729" s="365"/>
      <c r="F729" s="371"/>
      <c r="G729" s="371"/>
      <c r="H729" s="371"/>
      <c r="I729" s="371"/>
      <c r="J729" s="394"/>
      <c r="K729" s="394"/>
      <c r="L729" s="395"/>
    </row>
    <row r="730" spans="1:12" s="355" customFormat="1" ht="23.45" customHeight="1">
      <c r="A730" s="367"/>
      <c r="B730" s="367"/>
      <c r="C730" s="370"/>
      <c r="D730" s="370"/>
      <c r="E730" s="365"/>
      <c r="F730" s="371"/>
      <c r="G730" s="371"/>
      <c r="H730" s="371"/>
      <c r="I730" s="371"/>
      <c r="J730" s="394"/>
      <c r="K730" s="394"/>
      <c r="L730" s="395"/>
    </row>
    <row r="731" spans="1:12" s="355" customFormat="1" ht="23.45" customHeight="1">
      <c r="A731" s="367"/>
      <c r="B731" s="367"/>
      <c r="C731" s="370"/>
      <c r="D731" s="370"/>
      <c r="E731" s="365"/>
      <c r="F731" s="371"/>
      <c r="G731" s="371"/>
      <c r="H731" s="371"/>
      <c r="I731" s="371"/>
      <c r="J731" s="394"/>
      <c r="K731" s="394"/>
      <c r="L731" s="395"/>
    </row>
    <row r="732" spans="1:12" s="355" customFormat="1" ht="23.45" customHeight="1">
      <c r="A732" s="367"/>
      <c r="B732" s="367"/>
      <c r="C732" s="370"/>
      <c r="D732" s="370"/>
      <c r="E732" s="365"/>
      <c r="F732" s="371"/>
      <c r="G732" s="371"/>
      <c r="H732" s="371"/>
      <c r="I732" s="371"/>
      <c r="J732" s="394"/>
      <c r="K732" s="394"/>
      <c r="L732" s="395"/>
    </row>
    <row r="733" spans="1:12" s="355" customFormat="1" ht="23.45" customHeight="1">
      <c r="A733" s="367"/>
      <c r="B733" s="367"/>
      <c r="C733" s="370"/>
      <c r="D733" s="370"/>
      <c r="E733" s="365"/>
      <c r="F733" s="371"/>
      <c r="G733" s="371"/>
      <c r="H733" s="371"/>
      <c r="I733" s="371"/>
      <c r="J733" s="394"/>
      <c r="K733" s="394"/>
      <c r="L733" s="395"/>
    </row>
    <row r="734" spans="1:12" s="355" customFormat="1" ht="23.45" customHeight="1">
      <c r="A734" s="367"/>
      <c r="B734" s="367"/>
      <c r="C734" s="370"/>
      <c r="D734" s="370"/>
      <c r="E734" s="365"/>
      <c r="F734" s="371"/>
      <c r="G734" s="371"/>
      <c r="H734" s="371"/>
      <c r="I734" s="371"/>
      <c r="J734" s="394"/>
      <c r="K734" s="394"/>
      <c r="L734" s="395"/>
    </row>
    <row r="735" spans="1:12" s="355" customFormat="1" ht="23.45" customHeight="1">
      <c r="A735" s="367"/>
      <c r="B735" s="367"/>
      <c r="C735" s="370"/>
      <c r="D735" s="370"/>
      <c r="E735" s="365"/>
      <c r="F735" s="371"/>
      <c r="G735" s="371"/>
      <c r="H735" s="371"/>
      <c r="I735" s="371"/>
      <c r="J735" s="394"/>
      <c r="K735" s="394"/>
      <c r="L735" s="395"/>
    </row>
    <row r="736" spans="1:12" s="355" customFormat="1" ht="23.45" customHeight="1">
      <c r="A736" s="367"/>
      <c r="B736" s="367"/>
      <c r="C736" s="370"/>
      <c r="D736" s="370"/>
      <c r="E736" s="365"/>
      <c r="F736" s="371"/>
      <c r="G736" s="371"/>
      <c r="H736" s="371"/>
      <c r="I736" s="371"/>
      <c r="J736" s="394"/>
      <c r="K736" s="394"/>
      <c r="L736" s="395"/>
    </row>
    <row r="737" spans="1:12" s="355" customFormat="1" ht="23.45" customHeight="1">
      <c r="A737" s="367"/>
      <c r="B737" s="367"/>
      <c r="C737" s="370"/>
      <c r="D737" s="370"/>
      <c r="E737" s="365"/>
      <c r="F737" s="371"/>
      <c r="G737" s="371"/>
      <c r="H737" s="371"/>
      <c r="I737" s="371"/>
      <c r="J737" s="394"/>
      <c r="K737" s="394"/>
      <c r="L737" s="395"/>
    </row>
    <row r="738" spans="1:12" s="355" customFormat="1" ht="23.45" customHeight="1">
      <c r="A738" s="367"/>
      <c r="B738" s="367"/>
      <c r="C738" s="370"/>
      <c r="D738" s="370"/>
      <c r="E738" s="365"/>
      <c r="F738" s="371"/>
      <c r="G738" s="371"/>
      <c r="H738" s="371"/>
      <c r="I738" s="371"/>
      <c r="J738" s="394"/>
      <c r="K738" s="394"/>
      <c r="L738" s="395"/>
    </row>
    <row r="739" spans="1:12" s="355" customFormat="1" ht="23.45" customHeight="1">
      <c r="A739" s="367"/>
      <c r="B739" s="367"/>
      <c r="C739" s="370"/>
      <c r="D739" s="370"/>
      <c r="E739" s="365"/>
      <c r="F739" s="371"/>
      <c r="G739" s="371"/>
      <c r="H739" s="371"/>
      <c r="I739" s="371"/>
      <c r="J739" s="394"/>
      <c r="K739" s="394"/>
      <c r="L739" s="395"/>
    </row>
    <row r="740" spans="1:12" s="355" customFormat="1" ht="23.45" customHeight="1">
      <c r="A740" s="367"/>
      <c r="B740" s="367"/>
      <c r="C740" s="370"/>
      <c r="D740" s="370"/>
      <c r="E740" s="365"/>
      <c r="F740" s="371"/>
      <c r="G740" s="371"/>
      <c r="H740" s="371"/>
      <c r="I740" s="371"/>
      <c r="J740" s="394"/>
      <c r="K740" s="394"/>
      <c r="L740" s="395"/>
    </row>
    <row r="741" spans="1:12" s="355" customFormat="1" ht="23.45" customHeight="1">
      <c r="A741" s="367"/>
      <c r="B741" s="367"/>
      <c r="C741" s="370"/>
      <c r="D741" s="370"/>
      <c r="E741" s="365"/>
      <c r="F741" s="371"/>
      <c r="G741" s="371"/>
      <c r="H741" s="371"/>
      <c r="I741" s="371"/>
      <c r="J741" s="394"/>
      <c r="K741" s="394"/>
      <c r="L741" s="395"/>
    </row>
    <row r="742" spans="1:12" s="355" customFormat="1" ht="23.45" customHeight="1">
      <c r="A742" s="367"/>
      <c r="B742" s="367"/>
      <c r="C742" s="370"/>
      <c r="D742" s="370"/>
      <c r="E742" s="365"/>
      <c r="F742" s="371"/>
      <c r="G742" s="371"/>
      <c r="H742" s="371"/>
      <c r="I742" s="371"/>
      <c r="J742" s="394"/>
      <c r="K742" s="394"/>
      <c r="L742" s="395"/>
    </row>
    <row r="743" spans="1:12" s="355" customFormat="1" ht="23.45" customHeight="1">
      <c r="A743" s="367"/>
      <c r="B743" s="367"/>
      <c r="C743" s="370"/>
      <c r="D743" s="370"/>
      <c r="E743" s="365"/>
      <c r="F743" s="371"/>
      <c r="G743" s="371"/>
      <c r="H743" s="371"/>
      <c r="I743" s="371"/>
      <c r="J743" s="394"/>
      <c r="K743" s="394"/>
      <c r="L743" s="395"/>
    </row>
    <row r="744" spans="1:12" s="355" customFormat="1" ht="23.45" customHeight="1">
      <c r="A744" s="367"/>
      <c r="B744" s="367"/>
      <c r="C744" s="370"/>
      <c r="D744" s="370"/>
      <c r="E744" s="365"/>
      <c r="F744" s="371"/>
      <c r="G744" s="371"/>
      <c r="H744" s="371"/>
      <c r="I744" s="371"/>
      <c r="J744" s="394"/>
      <c r="K744" s="394"/>
      <c r="L744" s="395"/>
    </row>
    <row r="745" spans="1:12" s="355" customFormat="1" ht="23.45" customHeight="1">
      <c r="A745" s="367"/>
      <c r="B745" s="367"/>
      <c r="C745" s="370"/>
      <c r="D745" s="370"/>
      <c r="E745" s="365"/>
      <c r="F745" s="371"/>
      <c r="G745" s="371"/>
      <c r="H745" s="371"/>
      <c r="I745" s="371"/>
      <c r="J745" s="394"/>
      <c r="K745" s="394"/>
      <c r="L745" s="395"/>
    </row>
    <row r="746" spans="1:12" s="355" customFormat="1" ht="23.45" customHeight="1">
      <c r="A746" s="367"/>
      <c r="B746" s="367"/>
      <c r="C746" s="370"/>
      <c r="D746" s="370"/>
      <c r="E746" s="365"/>
      <c r="F746" s="371"/>
      <c r="G746" s="371"/>
      <c r="H746" s="371"/>
      <c r="I746" s="371"/>
      <c r="J746" s="394"/>
      <c r="K746" s="394"/>
      <c r="L746" s="395"/>
    </row>
    <row r="747" spans="1:12" s="355" customFormat="1" ht="23.45" customHeight="1">
      <c r="A747" s="367"/>
      <c r="B747" s="367"/>
      <c r="C747" s="370"/>
      <c r="D747" s="370"/>
      <c r="E747" s="365"/>
      <c r="F747" s="371"/>
      <c r="G747" s="371"/>
      <c r="H747" s="371"/>
      <c r="I747" s="371"/>
      <c r="J747" s="394"/>
      <c r="K747" s="394"/>
      <c r="L747" s="395"/>
    </row>
    <row r="748" spans="1:12" s="355" customFormat="1" ht="23.45" customHeight="1">
      <c r="A748" s="367"/>
      <c r="B748" s="367"/>
      <c r="C748" s="370"/>
      <c r="D748" s="370"/>
      <c r="E748" s="365"/>
      <c r="F748" s="371"/>
      <c r="G748" s="371"/>
      <c r="H748" s="371"/>
      <c r="I748" s="371"/>
      <c r="J748" s="394"/>
      <c r="K748" s="394"/>
      <c r="L748" s="395"/>
    </row>
    <row r="749" spans="1:12" s="355" customFormat="1" ht="23.45" customHeight="1">
      <c r="A749" s="367"/>
      <c r="B749" s="367"/>
      <c r="C749" s="370"/>
      <c r="D749" s="370"/>
      <c r="E749" s="365"/>
      <c r="F749" s="371"/>
      <c r="G749" s="371"/>
      <c r="H749" s="371"/>
      <c r="I749" s="371"/>
      <c r="J749" s="394"/>
      <c r="K749" s="394"/>
      <c r="L749" s="395"/>
    </row>
    <row r="750" spans="1:12" s="355" customFormat="1" ht="23.45" customHeight="1">
      <c r="A750" s="367"/>
      <c r="B750" s="367"/>
      <c r="C750" s="370"/>
      <c r="D750" s="370"/>
      <c r="E750" s="365"/>
      <c r="F750" s="371"/>
      <c r="G750" s="371"/>
      <c r="H750" s="371"/>
      <c r="I750" s="371"/>
      <c r="J750" s="394"/>
      <c r="K750" s="394"/>
      <c r="L750" s="395"/>
    </row>
    <row r="751" spans="1:12" s="355" customFormat="1" ht="23.45" customHeight="1">
      <c r="A751" s="367"/>
      <c r="B751" s="367"/>
      <c r="C751" s="370"/>
      <c r="D751" s="370"/>
      <c r="E751" s="365"/>
      <c r="F751" s="371"/>
      <c r="G751" s="371"/>
      <c r="H751" s="371"/>
      <c r="I751" s="371"/>
      <c r="J751" s="394"/>
      <c r="K751" s="394"/>
      <c r="L751" s="395"/>
    </row>
    <row r="752" spans="1:12" s="355" customFormat="1" ht="23.45" customHeight="1">
      <c r="A752" s="367"/>
      <c r="B752" s="367"/>
      <c r="C752" s="370"/>
      <c r="D752" s="370"/>
      <c r="E752" s="365"/>
      <c r="F752" s="371"/>
      <c r="G752" s="371"/>
      <c r="H752" s="371"/>
      <c r="I752" s="371"/>
      <c r="J752" s="394"/>
      <c r="K752" s="394"/>
      <c r="L752" s="395"/>
    </row>
    <row r="753" spans="1:12" s="355" customFormat="1" ht="23.45" customHeight="1">
      <c r="A753" s="367"/>
      <c r="B753" s="367"/>
      <c r="C753" s="370"/>
      <c r="D753" s="370"/>
      <c r="E753" s="365"/>
      <c r="F753" s="371"/>
      <c r="G753" s="371"/>
      <c r="H753" s="371"/>
      <c r="I753" s="371"/>
      <c r="J753" s="394"/>
      <c r="K753" s="394"/>
      <c r="L753" s="395"/>
    </row>
    <row r="754" spans="1:12" s="355" customFormat="1" ht="23.45" customHeight="1">
      <c r="A754" s="367"/>
      <c r="B754" s="367"/>
      <c r="C754" s="370"/>
      <c r="D754" s="370"/>
      <c r="E754" s="365"/>
      <c r="F754" s="371"/>
      <c r="G754" s="371"/>
      <c r="H754" s="371"/>
      <c r="I754" s="371"/>
      <c r="J754" s="394"/>
      <c r="K754" s="394"/>
      <c r="L754" s="395"/>
    </row>
    <row r="755" spans="1:12" s="355" customFormat="1" ht="23.45" customHeight="1">
      <c r="A755" s="367"/>
      <c r="B755" s="367"/>
      <c r="C755" s="370"/>
      <c r="D755" s="370"/>
      <c r="E755" s="365"/>
      <c r="F755" s="371"/>
      <c r="G755" s="371"/>
      <c r="H755" s="371"/>
      <c r="I755" s="371"/>
      <c r="J755" s="394"/>
      <c r="K755" s="394"/>
      <c r="L755" s="395"/>
    </row>
    <row r="756" spans="1:12" s="355" customFormat="1" ht="23.45" customHeight="1">
      <c r="A756" s="367"/>
      <c r="B756" s="367"/>
      <c r="C756" s="370"/>
      <c r="D756" s="370"/>
      <c r="E756" s="365"/>
      <c r="F756" s="371"/>
      <c r="G756" s="371"/>
      <c r="H756" s="371"/>
      <c r="I756" s="371"/>
      <c r="J756" s="394"/>
      <c r="K756" s="394"/>
      <c r="L756" s="395"/>
    </row>
    <row r="757" spans="1:12" s="355" customFormat="1" ht="23.45" customHeight="1">
      <c r="A757" s="367"/>
      <c r="B757" s="367"/>
      <c r="C757" s="370"/>
      <c r="D757" s="370"/>
      <c r="E757" s="365"/>
      <c r="F757" s="371"/>
      <c r="G757" s="371"/>
      <c r="H757" s="371"/>
      <c r="I757" s="371"/>
      <c r="J757" s="394"/>
      <c r="K757" s="394"/>
      <c r="L757" s="395"/>
    </row>
    <row r="758" spans="1:12" s="355" customFormat="1" ht="23.45" customHeight="1">
      <c r="A758" s="367"/>
      <c r="B758" s="367"/>
      <c r="C758" s="370"/>
      <c r="D758" s="370"/>
      <c r="E758" s="365"/>
      <c r="F758" s="371"/>
      <c r="G758" s="371"/>
      <c r="H758" s="371"/>
      <c r="I758" s="371"/>
      <c r="J758" s="394"/>
      <c r="K758" s="394"/>
      <c r="L758" s="395"/>
    </row>
    <row r="759" spans="1:12" s="355" customFormat="1" ht="23.45" customHeight="1">
      <c r="A759" s="367"/>
      <c r="B759" s="367"/>
      <c r="C759" s="370"/>
      <c r="D759" s="370"/>
      <c r="E759" s="365"/>
      <c r="F759" s="371"/>
      <c r="G759" s="371"/>
      <c r="H759" s="371"/>
      <c r="I759" s="371"/>
      <c r="J759" s="394"/>
      <c r="K759" s="394"/>
      <c r="L759" s="395"/>
    </row>
    <row r="760" spans="1:12" s="355" customFormat="1" ht="23.45" customHeight="1">
      <c r="A760" s="367"/>
      <c r="B760" s="367"/>
      <c r="C760" s="370"/>
      <c r="D760" s="370"/>
      <c r="E760" s="365"/>
      <c r="F760" s="371"/>
      <c r="G760" s="371"/>
      <c r="H760" s="371"/>
      <c r="I760" s="371"/>
      <c r="J760" s="394"/>
      <c r="K760" s="394"/>
      <c r="L760" s="395"/>
    </row>
    <row r="761" spans="1:12" s="355" customFormat="1" ht="23.45" customHeight="1">
      <c r="A761" s="367"/>
      <c r="B761" s="367"/>
      <c r="C761" s="370"/>
      <c r="D761" s="370"/>
      <c r="E761" s="365"/>
      <c r="F761" s="371"/>
      <c r="G761" s="371"/>
      <c r="H761" s="371"/>
      <c r="I761" s="371"/>
      <c r="J761" s="394"/>
      <c r="K761" s="394"/>
      <c r="L761" s="395"/>
    </row>
    <row r="762" spans="1:12" s="355" customFormat="1" ht="23.45" customHeight="1">
      <c r="A762" s="367"/>
      <c r="B762" s="367"/>
      <c r="C762" s="370"/>
      <c r="D762" s="370"/>
      <c r="E762" s="365"/>
      <c r="F762" s="371"/>
      <c r="G762" s="371"/>
      <c r="H762" s="371"/>
      <c r="I762" s="371"/>
      <c r="J762" s="394"/>
      <c r="K762" s="394"/>
      <c r="L762" s="395"/>
    </row>
    <row r="763" spans="1:12" s="355" customFormat="1" ht="23.45" customHeight="1">
      <c r="A763" s="367"/>
      <c r="B763" s="367"/>
      <c r="C763" s="370"/>
      <c r="D763" s="370"/>
      <c r="E763" s="365"/>
      <c r="F763" s="371"/>
      <c r="G763" s="371"/>
      <c r="H763" s="371"/>
      <c r="I763" s="371"/>
      <c r="J763" s="394"/>
      <c r="K763" s="394"/>
      <c r="L763" s="395"/>
    </row>
    <row r="764" spans="1:12" s="355" customFormat="1" ht="23.45" customHeight="1">
      <c r="A764" s="367"/>
      <c r="B764" s="367"/>
      <c r="C764" s="370"/>
      <c r="D764" s="370"/>
      <c r="E764" s="365"/>
      <c r="F764" s="371"/>
      <c r="G764" s="371"/>
      <c r="H764" s="371"/>
      <c r="I764" s="371"/>
      <c r="J764" s="394"/>
      <c r="K764" s="394"/>
      <c r="L764" s="395"/>
    </row>
    <row r="765" spans="1:12" s="355" customFormat="1" ht="23.45" customHeight="1">
      <c r="A765" s="367"/>
      <c r="B765" s="367"/>
      <c r="C765" s="370"/>
      <c r="D765" s="370"/>
      <c r="E765" s="365"/>
      <c r="F765" s="371"/>
      <c r="G765" s="371"/>
      <c r="H765" s="371"/>
      <c r="I765" s="371"/>
      <c r="J765" s="394"/>
      <c r="K765" s="394"/>
      <c r="L765" s="395"/>
    </row>
    <row r="766" spans="1:12" s="355" customFormat="1" ht="23.45" customHeight="1">
      <c r="A766" s="367"/>
      <c r="B766" s="367"/>
      <c r="C766" s="370"/>
      <c r="D766" s="370"/>
      <c r="E766" s="365"/>
      <c r="F766" s="371"/>
      <c r="G766" s="371"/>
      <c r="H766" s="371"/>
      <c r="I766" s="371"/>
      <c r="J766" s="394"/>
      <c r="K766" s="394"/>
      <c r="L766" s="395"/>
    </row>
    <row r="767" spans="1:12" s="355" customFormat="1" ht="23.45" customHeight="1">
      <c r="A767" s="367"/>
      <c r="B767" s="367"/>
      <c r="C767" s="370"/>
      <c r="D767" s="370"/>
      <c r="E767" s="365"/>
      <c r="F767" s="371"/>
      <c r="G767" s="371"/>
      <c r="H767" s="371"/>
      <c r="I767" s="371"/>
      <c r="J767" s="394"/>
      <c r="K767" s="394"/>
      <c r="L767" s="395"/>
    </row>
    <row r="768" spans="1:12" s="355" customFormat="1" ht="23.45" customHeight="1">
      <c r="A768" s="367"/>
      <c r="B768" s="367"/>
      <c r="C768" s="370"/>
      <c r="D768" s="370"/>
      <c r="E768" s="365"/>
      <c r="F768" s="371"/>
      <c r="G768" s="371"/>
      <c r="H768" s="371"/>
      <c r="I768" s="371"/>
      <c r="J768" s="394"/>
      <c r="K768" s="394"/>
      <c r="L768" s="395"/>
    </row>
    <row r="769" spans="1:12" s="355" customFormat="1" ht="23.45" customHeight="1">
      <c r="A769" s="367"/>
      <c r="B769" s="367"/>
      <c r="C769" s="370"/>
      <c r="D769" s="370"/>
      <c r="E769" s="365"/>
      <c r="F769" s="371"/>
      <c r="G769" s="371"/>
      <c r="H769" s="371"/>
      <c r="I769" s="371"/>
      <c r="J769" s="394"/>
      <c r="K769" s="394"/>
      <c r="L769" s="395"/>
    </row>
    <row r="770" spans="1:12" s="355" customFormat="1" ht="23.45" customHeight="1">
      <c r="A770" s="367"/>
      <c r="B770" s="367"/>
      <c r="C770" s="370"/>
      <c r="D770" s="370"/>
      <c r="E770" s="365"/>
      <c r="F770" s="371"/>
      <c r="G770" s="371"/>
      <c r="H770" s="371"/>
      <c r="I770" s="371"/>
      <c r="J770" s="394"/>
      <c r="K770" s="394"/>
      <c r="L770" s="395"/>
    </row>
    <row r="771" spans="1:12" s="355" customFormat="1" ht="23.45" customHeight="1">
      <c r="A771" s="367"/>
      <c r="B771" s="367"/>
      <c r="C771" s="370"/>
      <c r="D771" s="370"/>
      <c r="E771" s="365"/>
      <c r="F771" s="371"/>
      <c r="G771" s="371"/>
      <c r="H771" s="371"/>
      <c r="I771" s="371"/>
      <c r="J771" s="394"/>
      <c r="K771" s="394"/>
      <c r="L771" s="395"/>
    </row>
    <row r="772" spans="1:12" s="355" customFormat="1" ht="23.45" customHeight="1">
      <c r="A772" s="367"/>
      <c r="B772" s="367"/>
      <c r="C772" s="370"/>
      <c r="D772" s="370"/>
      <c r="E772" s="365"/>
      <c r="F772" s="371"/>
      <c r="G772" s="371"/>
      <c r="H772" s="371"/>
      <c r="I772" s="371"/>
      <c r="J772" s="394"/>
      <c r="K772" s="394"/>
      <c r="L772" s="395"/>
    </row>
    <row r="773" spans="1:12" s="355" customFormat="1" ht="23.45" customHeight="1">
      <c r="A773" s="367"/>
      <c r="B773" s="367"/>
      <c r="C773" s="370"/>
      <c r="D773" s="370"/>
      <c r="E773" s="365"/>
      <c r="F773" s="371"/>
      <c r="G773" s="371"/>
      <c r="H773" s="371"/>
      <c r="I773" s="371"/>
      <c r="J773" s="394"/>
      <c r="K773" s="394"/>
      <c r="L773" s="395"/>
    </row>
    <row r="774" spans="1:12" s="355" customFormat="1" ht="23.45" customHeight="1">
      <c r="A774" s="367"/>
      <c r="B774" s="367"/>
      <c r="C774" s="370"/>
      <c r="D774" s="370"/>
      <c r="E774" s="365"/>
      <c r="F774" s="371"/>
      <c r="G774" s="371"/>
      <c r="H774" s="371"/>
      <c r="I774" s="371"/>
      <c r="J774" s="394"/>
      <c r="K774" s="394"/>
      <c r="L774" s="395"/>
    </row>
    <row r="775" spans="1:12" s="355" customFormat="1" ht="23.45" customHeight="1">
      <c r="A775" s="367"/>
      <c r="B775" s="367"/>
      <c r="C775" s="370"/>
      <c r="D775" s="370"/>
      <c r="E775" s="365"/>
      <c r="F775" s="371"/>
      <c r="G775" s="371"/>
      <c r="H775" s="371"/>
      <c r="I775" s="371"/>
      <c r="J775" s="394"/>
      <c r="K775" s="394"/>
      <c r="L775" s="395"/>
    </row>
    <row r="776" spans="1:12" s="355" customFormat="1" ht="23.45" customHeight="1">
      <c r="A776" s="367"/>
      <c r="B776" s="367"/>
      <c r="C776" s="370"/>
      <c r="D776" s="370"/>
      <c r="E776" s="365"/>
      <c r="F776" s="371"/>
      <c r="G776" s="371"/>
      <c r="H776" s="371"/>
      <c r="I776" s="371"/>
      <c r="J776" s="394"/>
      <c r="K776" s="394"/>
      <c r="L776" s="395"/>
    </row>
    <row r="777" spans="1:12" s="355" customFormat="1" ht="23.45" customHeight="1">
      <c r="A777" s="367"/>
      <c r="B777" s="367"/>
      <c r="C777" s="370"/>
      <c r="D777" s="370"/>
      <c r="E777" s="365"/>
      <c r="F777" s="371"/>
      <c r="G777" s="371"/>
      <c r="H777" s="371"/>
      <c r="I777" s="371"/>
      <c r="J777" s="394"/>
      <c r="K777" s="394"/>
      <c r="L777" s="395"/>
    </row>
    <row r="778" spans="1:12" s="355" customFormat="1" ht="23.45" customHeight="1">
      <c r="A778" s="367"/>
      <c r="B778" s="367"/>
      <c r="C778" s="370"/>
      <c r="D778" s="370"/>
      <c r="E778" s="365"/>
      <c r="F778" s="371"/>
      <c r="G778" s="371"/>
      <c r="H778" s="371"/>
      <c r="I778" s="371"/>
      <c r="J778" s="394"/>
      <c r="K778" s="394"/>
      <c r="L778" s="395"/>
    </row>
    <row r="779" spans="1:12" s="355" customFormat="1" ht="23.45" customHeight="1">
      <c r="A779" s="367"/>
      <c r="B779" s="367"/>
      <c r="C779" s="370"/>
      <c r="D779" s="370"/>
      <c r="E779" s="365"/>
      <c r="F779" s="371"/>
      <c r="G779" s="371"/>
      <c r="H779" s="371"/>
      <c r="I779" s="371"/>
      <c r="J779" s="394"/>
      <c r="K779" s="394"/>
      <c r="L779" s="395"/>
    </row>
    <row r="780" spans="1:12" s="355" customFormat="1" ht="23.45" customHeight="1">
      <c r="A780" s="367"/>
      <c r="B780" s="367"/>
      <c r="C780" s="370"/>
      <c r="D780" s="370"/>
      <c r="E780" s="365"/>
      <c r="F780" s="371"/>
      <c r="G780" s="371"/>
      <c r="H780" s="371"/>
      <c r="I780" s="371"/>
      <c r="J780" s="394"/>
      <c r="K780" s="394"/>
      <c r="L780" s="395"/>
    </row>
    <row r="781" spans="1:12" s="355" customFormat="1" ht="23.45" customHeight="1">
      <c r="A781" s="367"/>
      <c r="B781" s="367"/>
      <c r="C781" s="370"/>
      <c r="D781" s="370"/>
      <c r="E781" s="365"/>
      <c r="F781" s="371"/>
      <c r="G781" s="371"/>
      <c r="H781" s="371"/>
      <c r="I781" s="371"/>
      <c r="J781" s="394"/>
      <c r="K781" s="394"/>
      <c r="L781" s="395"/>
    </row>
    <row r="782" spans="1:12" s="355" customFormat="1" ht="23.45" customHeight="1">
      <c r="A782" s="367"/>
      <c r="B782" s="367"/>
      <c r="C782" s="370"/>
      <c r="D782" s="370"/>
      <c r="E782" s="365"/>
      <c r="F782" s="371"/>
      <c r="G782" s="371"/>
      <c r="H782" s="371"/>
      <c r="I782" s="371"/>
      <c r="J782" s="394"/>
      <c r="K782" s="394"/>
      <c r="L782" s="395"/>
    </row>
    <row r="783" spans="1:12" s="355" customFormat="1" ht="23.45" customHeight="1">
      <c r="A783" s="367"/>
      <c r="B783" s="367"/>
      <c r="C783" s="370"/>
      <c r="D783" s="370"/>
      <c r="E783" s="365"/>
      <c r="F783" s="371"/>
      <c r="G783" s="371"/>
      <c r="H783" s="371"/>
      <c r="I783" s="371"/>
      <c r="J783" s="394"/>
      <c r="K783" s="394"/>
      <c r="L783" s="395"/>
    </row>
    <row r="784" spans="1:12" s="355" customFormat="1" ht="23.45" customHeight="1">
      <c r="A784" s="367"/>
      <c r="B784" s="367"/>
      <c r="C784" s="370"/>
      <c r="D784" s="370"/>
      <c r="E784" s="365"/>
      <c r="F784" s="371"/>
      <c r="G784" s="371"/>
      <c r="H784" s="371"/>
      <c r="I784" s="371"/>
      <c r="J784" s="394"/>
      <c r="K784" s="394"/>
      <c r="L784" s="395"/>
    </row>
    <row r="785" spans="1:12" s="355" customFormat="1" ht="23.45" customHeight="1">
      <c r="A785" s="367"/>
      <c r="B785" s="367"/>
      <c r="C785" s="370"/>
      <c r="D785" s="370"/>
      <c r="E785" s="365"/>
      <c r="F785" s="371"/>
      <c r="G785" s="371"/>
      <c r="H785" s="371"/>
      <c r="I785" s="371"/>
      <c r="J785" s="394"/>
      <c r="K785" s="394"/>
      <c r="L785" s="395"/>
    </row>
    <row r="786" spans="1:12" s="355" customFormat="1" ht="23.45" customHeight="1">
      <c r="A786" s="367"/>
      <c r="B786" s="367"/>
      <c r="C786" s="370"/>
      <c r="D786" s="370"/>
      <c r="E786" s="365"/>
      <c r="F786" s="371"/>
      <c r="G786" s="371"/>
      <c r="H786" s="371"/>
      <c r="I786" s="371"/>
      <c r="J786" s="394"/>
      <c r="K786" s="394"/>
      <c r="L786" s="395"/>
    </row>
    <row r="787" spans="1:12" s="355" customFormat="1" ht="23.45" customHeight="1">
      <c r="A787" s="367"/>
      <c r="B787" s="367"/>
      <c r="C787" s="370"/>
      <c r="D787" s="370"/>
      <c r="E787" s="365"/>
      <c r="F787" s="371"/>
      <c r="G787" s="371"/>
      <c r="H787" s="371"/>
      <c r="I787" s="371"/>
      <c r="J787" s="394"/>
      <c r="K787" s="394"/>
      <c r="L787" s="395"/>
    </row>
    <row r="788" spans="1:12" s="355" customFormat="1" ht="23.45" customHeight="1">
      <c r="A788" s="367"/>
      <c r="B788" s="367"/>
      <c r="C788" s="370"/>
      <c r="D788" s="370"/>
      <c r="E788" s="365"/>
      <c r="F788" s="371"/>
      <c r="G788" s="371"/>
      <c r="H788" s="371"/>
      <c r="I788" s="371"/>
      <c r="J788" s="394"/>
      <c r="K788" s="394"/>
      <c r="L788" s="395"/>
    </row>
    <row r="789" spans="1:12" s="355" customFormat="1" ht="23.45" customHeight="1">
      <c r="A789" s="367"/>
      <c r="B789" s="367"/>
      <c r="C789" s="370"/>
      <c r="D789" s="370"/>
      <c r="E789" s="365"/>
      <c r="F789" s="371"/>
      <c r="G789" s="371"/>
      <c r="H789" s="371"/>
      <c r="I789" s="371"/>
      <c r="J789" s="394"/>
      <c r="K789" s="394"/>
      <c r="L789" s="395"/>
    </row>
    <row r="790" spans="1:12" s="355" customFormat="1" ht="23.45" customHeight="1">
      <c r="A790" s="367"/>
      <c r="B790" s="367"/>
      <c r="C790" s="370"/>
      <c r="D790" s="370"/>
      <c r="E790" s="365"/>
      <c r="F790" s="371"/>
      <c r="G790" s="371"/>
      <c r="H790" s="371"/>
      <c r="I790" s="371"/>
      <c r="J790" s="394"/>
      <c r="K790" s="394"/>
      <c r="L790" s="395"/>
    </row>
    <row r="791" spans="1:12" s="355" customFormat="1" ht="23.45" customHeight="1">
      <c r="A791" s="367"/>
      <c r="B791" s="367"/>
      <c r="C791" s="370"/>
      <c r="D791" s="370"/>
      <c r="E791" s="365"/>
      <c r="F791" s="371"/>
      <c r="G791" s="371"/>
      <c r="H791" s="371"/>
      <c r="I791" s="371"/>
      <c r="J791" s="394"/>
      <c r="K791" s="394"/>
      <c r="L791" s="395"/>
    </row>
    <row r="792" spans="1:12" s="355" customFormat="1" ht="23.45" customHeight="1">
      <c r="A792" s="367"/>
      <c r="B792" s="367"/>
      <c r="C792" s="370"/>
      <c r="D792" s="370"/>
      <c r="E792" s="365"/>
      <c r="F792" s="371"/>
      <c r="G792" s="371"/>
      <c r="H792" s="371"/>
      <c r="I792" s="371"/>
      <c r="J792" s="394"/>
      <c r="K792" s="394"/>
      <c r="L792" s="395"/>
    </row>
    <row r="793" spans="1:12" s="355" customFormat="1" ht="23.45" customHeight="1">
      <c r="A793" s="367"/>
      <c r="B793" s="367"/>
      <c r="C793" s="370"/>
      <c r="D793" s="370"/>
      <c r="E793" s="365"/>
      <c r="F793" s="371"/>
      <c r="G793" s="371"/>
      <c r="H793" s="371"/>
      <c r="I793" s="371"/>
      <c r="J793" s="394"/>
      <c r="K793" s="394"/>
      <c r="L793" s="395"/>
    </row>
    <row r="794" spans="1:12" s="355" customFormat="1" ht="23.45" customHeight="1">
      <c r="A794" s="367"/>
      <c r="B794" s="367"/>
      <c r="C794" s="370"/>
      <c r="D794" s="370"/>
      <c r="E794" s="365"/>
      <c r="F794" s="371"/>
      <c r="G794" s="371"/>
      <c r="H794" s="371"/>
      <c r="I794" s="371"/>
      <c r="J794" s="394"/>
      <c r="K794" s="394"/>
      <c r="L794" s="395"/>
    </row>
    <row r="795" spans="1:12" s="355" customFormat="1" ht="23.45" customHeight="1">
      <c r="A795" s="367"/>
      <c r="B795" s="367"/>
      <c r="C795" s="370"/>
      <c r="D795" s="370"/>
      <c r="E795" s="365"/>
      <c r="F795" s="371"/>
      <c r="G795" s="371"/>
      <c r="H795" s="371"/>
      <c r="I795" s="371"/>
      <c r="J795" s="394"/>
      <c r="K795" s="394"/>
      <c r="L795" s="395"/>
    </row>
    <row r="796" spans="1:12" s="355" customFormat="1" ht="23.45" customHeight="1">
      <c r="A796" s="367"/>
      <c r="B796" s="367"/>
      <c r="C796" s="370"/>
      <c r="D796" s="370"/>
      <c r="E796" s="365"/>
      <c r="F796" s="371"/>
      <c r="G796" s="371"/>
      <c r="H796" s="371"/>
      <c r="I796" s="371"/>
      <c r="J796" s="394"/>
      <c r="K796" s="394"/>
      <c r="L796" s="395"/>
    </row>
    <row r="797" spans="1:12" s="355" customFormat="1" ht="23.45" customHeight="1">
      <c r="A797" s="367"/>
      <c r="B797" s="367"/>
      <c r="C797" s="370"/>
      <c r="D797" s="370"/>
      <c r="E797" s="365"/>
      <c r="F797" s="371"/>
      <c r="G797" s="371"/>
      <c r="H797" s="371"/>
      <c r="I797" s="371"/>
      <c r="J797" s="394"/>
      <c r="K797" s="394"/>
      <c r="L797" s="395"/>
    </row>
    <row r="798" spans="1:12" s="355" customFormat="1" ht="23.45" customHeight="1">
      <c r="A798" s="367"/>
      <c r="B798" s="367"/>
      <c r="C798" s="370"/>
      <c r="D798" s="370"/>
      <c r="E798" s="365"/>
      <c r="F798" s="371"/>
      <c r="G798" s="371"/>
      <c r="H798" s="371"/>
      <c r="I798" s="371"/>
      <c r="J798" s="394"/>
      <c r="K798" s="394"/>
      <c r="L798" s="395"/>
    </row>
    <row r="799" spans="1:12" s="355" customFormat="1" ht="23.45" customHeight="1">
      <c r="A799" s="367"/>
      <c r="B799" s="367"/>
      <c r="C799" s="370"/>
      <c r="D799" s="370"/>
      <c r="E799" s="365"/>
      <c r="F799" s="371"/>
      <c r="G799" s="371"/>
      <c r="H799" s="371"/>
      <c r="I799" s="371"/>
      <c r="J799" s="394"/>
      <c r="K799" s="394"/>
      <c r="L799" s="395"/>
    </row>
    <row r="800" spans="1:12" s="355" customFormat="1" ht="23.45" customHeight="1">
      <c r="A800" s="367"/>
      <c r="B800" s="367"/>
      <c r="C800" s="370"/>
      <c r="D800" s="370"/>
      <c r="E800" s="365"/>
      <c r="F800" s="371"/>
      <c r="G800" s="371"/>
      <c r="H800" s="371"/>
      <c r="I800" s="371"/>
      <c r="J800" s="394"/>
      <c r="K800" s="394"/>
      <c r="L800" s="395"/>
    </row>
    <row r="801" spans="1:12" s="355" customFormat="1" ht="23.45" customHeight="1">
      <c r="A801" s="367"/>
      <c r="B801" s="367"/>
      <c r="C801" s="370"/>
      <c r="D801" s="370"/>
      <c r="E801" s="365"/>
      <c r="F801" s="371"/>
      <c r="G801" s="371"/>
      <c r="H801" s="371"/>
      <c r="I801" s="371"/>
      <c r="J801" s="394"/>
      <c r="K801" s="394"/>
      <c r="L801" s="395"/>
    </row>
    <row r="802" spans="1:12" s="355" customFormat="1" ht="23.45" customHeight="1">
      <c r="A802" s="367"/>
      <c r="B802" s="367"/>
      <c r="C802" s="370"/>
      <c r="D802" s="370"/>
      <c r="E802" s="365"/>
      <c r="F802" s="371"/>
      <c r="G802" s="371"/>
      <c r="H802" s="371"/>
      <c r="I802" s="371"/>
      <c r="J802" s="394"/>
      <c r="K802" s="394"/>
      <c r="L802" s="395"/>
    </row>
    <row r="803" spans="1:12" s="355" customFormat="1" ht="23.45" customHeight="1">
      <c r="A803" s="367"/>
      <c r="B803" s="367"/>
      <c r="C803" s="370"/>
      <c r="D803" s="370"/>
      <c r="E803" s="365"/>
      <c r="F803" s="371"/>
      <c r="G803" s="371"/>
      <c r="H803" s="371"/>
      <c r="I803" s="371"/>
      <c r="J803" s="394"/>
      <c r="K803" s="394"/>
      <c r="L803" s="395"/>
    </row>
    <row r="804" spans="1:12" s="355" customFormat="1" ht="23.45" customHeight="1">
      <c r="A804" s="367"/>
      <c r="B804" s="367"/>
      <c r="C804" s="370"/>
      <c r="D804" s="370"/>
      <c r="E804" s="365"/>
      <c r="F804" s="371"/>
      <c r="G804" s="371"/>
      <c r="H804" s="371"/>
      <c r="I804" s="371"/>
      <c r="J804" s="394"/>
      <c r="K804" s="394"/>
      <c r="L804" s="395"/>
    </row>
    <row r="805" spans="1:12" s="355" customFormat="1" ht="23.45" customHeight="1">
      <c r="A805" s="367"/>
      <c r="B805" s="367"/>
      <c r="C805" s="370"/>
      <c r="D805" s="370"/>
      <c r="E805" s="365"/>
      <c r="F805" s="371"/>
      <c r="G805" s="371"/>
      <c r="H805" s="371"/>
      <c r="I805" s="371"/>
      <c r="J805" s="394"/>
      <c r="K805" s="394"/>
      <c r="L805" s="395"/>
    </row>
    <row r="806" spans="1:12" s="355" customFormat="1" ht="23.45" customHeight="1">
      <c r="A806" s="367"/>
      <c r="B806" s="367"/>
      <c r="C806" s="370"/>
      <c r="D806" s="370"/>
      <c r="E806" s="365"/>
      <c r="F806" s="371"/>
      <c r="G806" s="371"/>
      <c r="H806" s="371"/>
      <c r="I806" s="371"/>
      <c r="J806" s="394"/>
      <c r="K806" s="394"/>
      <c r="L806" s="395"/>
    </row>
    <row r="807" spans="1:12" s="355" customFormat="1" ht="23.45" customHeight="1">
      <c r="A807" s="367"/>
      <c r="B807" s="367"/>
      <c r="C807" s="370"/>
      <c r="D807" s="370"/>
      <c r="E807" s="365"/>
      <c r="F807" s="371"/>
      <c r="G807" s="371"/>
      <c r="H807" s="371"/>
      <c r="I807" s="371"/>
      <c r="J807" s="394"/>
      <c r="K807" s="394"/>
      <c r="L807" s="395"/>
    </row>
    <row r="808" spans="1:12" s="355" customFormat="1" ht="23.45" customHeight="1">
      <c r="A808" s="367"/>
      <c r="B808" s="367"/>
      <c r="C808" s="370"/>
      <c r="D808" s="370"/>
      <c r="E808" s="365"/>
      <c r="F808" s="371"/>
      <c r="G808" s="371"/>
      <c r="H808" s="371"/>
      <c r="I808" s="371"/>
      <c r="J808" s="394"/>
      <c r="K808" s="394"/>
      <c r="L808" s="395"/>
    </row>
    <row r="809" spans="1:12" s="355" customFormat="1" ht="23.45" customHeight="1">
      <c r="A809" s="367"/>
      <c r="B809" s="367"/>
      <c r="C809" s="370"/>
      <c r="D809" s="370"/>
      <c r="E809" s="365"/>
      <c r="F809" s="371"/>
      <c r="G809" s="371"/>
      <c r="H809" s="371"/>
      <c r="I809" s="371"/>
      <c r="J809" s="394"/>
      <c r="K809" s="394"/>
      <c r="L809" s="395"/>
    </row>
    <row r="810" spans="1:12" s="355" customFormat="1" ht="23.45" customHeight="1">
      <c r="A810" s="367"/>
      <c r="B810" s="367"/>
      <c r="C810" s="370"/>
      <c r="D810" s="370"/>
      <c r="E810" s="365"/>
      <c r="F810" s="371"/>
      <c r="G810" s="371"/>
      <c r="H810" s="371"/>
      <c r="I810" s="371"/>
      <c r="J810" s="394"/>
      <c r="K810" s="394"/>
      <c r="L810" s="395"/>
    </row>
    <row r="811" spans="1:12" s="355" customFormat="1" ht="23.45" customHeight="1">
      <c r="A811" s="367"/>
      <c r="B811" s="367"/>
      <c r="C811" s="370"/>
      <c r="D811" s="370"/>
      <c r="E811" s="365"/>
      <c r="F811" s="371"/>
      <c r="G811" s="371"/>
      <c r="H811" s="371"/>
      <c r="I811" s="371"/>
      <c r="J811" s="394"/>
      <c r="K811" s="394"/>
      <c r="L811" s="395"/>
    </row>
    <row r="812" spans="1:12" s="355" customFormat="1" ht="23.45" customHeight="1">
      <c r="A812" s="367"/>
      <c r="B812" s="367"/>
      <c r="C812" s="370"/>
      <c r="D812" s="370"/>
      <c r="E812" s="365"/>
      <c r="F812" s="371"/>
      <c r="G812" s="371"/>
      <c r="H812" s="371"/>
      <c r="I812" s="371"/>
      <c r="J812" s="394"/>
      <c r="K812" s="394"/>
      <c r="L812" s="395"/>
    </row>
    <row r="813" spans="1:12" s="355" customFormat="1" ht="23.45" customHeight="1">
      <c r="A813" s="367"/>
      <c r="B813" s="367"/>
      <c r="C813" s="370"/>
      <c r="D813" s="370"/>
      <c r="E813" s="365"/>
      <c r="F813" s="371"/>
      <c r="G813" s="371"/>
      <c r="H813" s="371"/>
      <c r="I813" s="371"/>
      <c r="J813" s="394"/>
      <c r="K813" s="394"/>
      <c r="L813" s="395"/>
    </row>
    <row r="814" spans="1:12" s="355" customFormat="1" ht="23.45" customHeight="1">
      <c r="A814" s="367"/>
      <c r="B814" s="367"/>
      <c r="C814" s="370"/>
      <c r="D814" s="370"/>
      <c r="E814" s="365"/>
      <c r="F814" s="371"/>
      <c r="G814" s="371"/>
      <c r="H814" s="371"/>
      <c r="I814" s="371"/>
      <c r="J814" s="394"/>
      <c r="K814" s="394"/>
      <c r="L814" s="395"/>
    </row>
    <row r="815" spans="1:12" s="355" customFormat="1" ht="23.45" customHeight="1">
      <c r="A815" s="367"/>
      <c r="B815" s="367"/>
      <c r="C815" s="370"/>
      <c r="D815" s="370"/>
      <c r="E815" s="365"/>
      <c r="F815" s="371"/>
      <c r="G815" s="371"/>
      <c r="H815" s="371"/>
      <c r="I815" s="371"/>
      <c r="J815" s="394"/>
      <c r="K815" s="394"/>
      <c r="L815" s="395"/>
    </row>
    <row r="816" spans="1:12" s="355" customFormat="1" ht="23.45" customHeight="1">
      <c r="A816" s="367"/>
      <c r="B816" s="367"/>
      <c r="C816" s="370"/>
      <c r="D816" s="370"/>
      <c r="E816" s="365"/>
      <c r="F816" s="371"/>
      <c r="G816" s="371"/>
      <c r="H816" s="371"/>
      <c r="I816" s="371"/>
      <c r="J816" s="394"/>
      <c r="K816" s="394"/>
      <c r="L816" s="395"/>
    </row>
    <row r="817" spans="1:12" s="355" customFormat="1" ht="23.45" customHeight="1">
      <c r="A817" s="367"/>
      <c r="B817" s="367"/>
      <c r="C817" s="370"/>
      <c r="D817" s="370"/>
      <c r="E817" s="365"/>
      <c r="F817" s="371"/>
      <c r="G817" s="371"/>
      <c r="H817" s="371"/>
      <c r="I817" s="371"/>
      <c r="J817" s="394"/>
      <c r="K817" s="394"/>
      <c r="L817" s="395"/>
    </row>
    <row r="818" spans="1:12" s="355" customFormat="1" ht="23.45" customHeight="1">
      <c r="A818" s="367"/>
      <c r="B818" s="367"/>
      <c r="C818" s="370"/>
      <c r="D818" s="370"/>
      <c r="E818" s="365"/>
      <c r="F818" s="371"/>
      <c r="G818" s="371"/>
      <c r="H818" s="371"/>
      <c r="I818" s="371"/>
      <c r="J818" s="394"/>
      <c r="K818" s="394"/>
      <c r="L818" s="395"/>
    </row>
    <row r="819" spans="1:12" s="355" customFormat="1" ht="23.45" customHeight="1">
      <c r="A819" s="367"/>
      <c r="B819" s="367"/>
      <c r="C819" s="370"/>
      <c r="D819" s="370"/>
      <c r="E819" s="365"/>
      <c r="F819" s="371"/>
      <c r="G819" s="371"/>
      <c r="H819" s="371"/>
      <c r="I819" s="371"/>
      <c r="J819" s="394"/>
      <c r="K819" s="394"/>
      <c r="L819" s="395"/>
    </row>
    <row r="820" spans="1:12" s="355" customFormat="1" ht="23.45" customHeight="1">
      <c r="A820" s="367"/>
      <c r="B820" s="367"/>
      <c r="C820" s="370"/>
      <c r="D820" s="370"/>
      <c r="E820" s="365"/>
      <c r="F820" s="371"/>
      <c r="G820" s="371"/>
      <c r="H820" s="371"/>
      <c r="I820" s="371"/>
      <c r="J820" s="394"/>
      <c r="K820" s="394"/>
      <c r="L820" s="395"/>
    </row>
    <row r="821" spans="1:12" s="355" customFormat="1" ht="23.45" customHeight="1">
      <c r="A821" s="367"/>
      <c r="B821" s="367"/>
      <c r="C821" s="370"/>
      <c r="D821" s="370"/>
      <c r="E821" s="365"/>
      <c r="F821" s="371"/>
      <c r="G821" s="371"/>
      <c r="H821" s="371"/>
      <c r="I821" s="371"/>
      <c r="J821" s="394"/>
      <c r="K821" s="394"/>
      <c r="L821" s="395"/>
    </row>
    <row r="822" spans="1:12" s="355" customFormat="1" ht="23.45" customHeight="1">
      <c r="A822" s="367"/>
      <c r="B822" s="367"/>
      <c r="C822" s="370"/>
      <c r="D822" s="370"/>
      <c r="E822" s="365"/>
      <c r="F822" s="371"/>
      <c r="G822" s="371"/>
      <c r="H822" s="371"/>
      <c r="I822" s="371"/>
      <c r="J822" s="394"/>
      <c r="K822" s="394"/>
      <c r="L822" s="395"/>
    </row>
    <row r="823" spans="1:12" s="355" customFormat="1" ht="23.45" customHeight="1">
      <c r="A823" s="367"/>
      <c r="B823" s="367"/>
      <c r="C823" s="370"/>
      <c r="D823" s="370"/>
      <c r="E823" s="365"/>
      <c r="F823" s="371"/>
      <c r="G823" s="371"/>
      <c r="H823" s="371"/>
      <c r="I823" s="371"/>
      <c r="J823" s="394"/>
      <c r="K823" s="394"/>
      <c r="L823" s="395"/>
    </row>
    <row r="824" spans="1:12" s="355" customFormat="1" ht="23.45" customHeight="1">
      <c r="A824" s="367"/>
      <c r="B824" s="367"/>
      <c r="C824" s="370"/>
      <c r="D824" s="370"/>
      <c r="E824" s="365"/>
      <c r="F824" s="371"/>
      <c r="G824" s="371"/>
      <c r="H824" s="371"/>
      <c r="I824" s="371"/>
      <c r="J824" s="394"/>
      <c r="K824" s="394"/>
      <c r="L824" s="395"/>
    </row>
    <row r="825" spans="1:12" s="355" customFormat="1" ht="23.45" customHeight="1">
      <c r="A825" s="367"/>
      <c r="B825" s="367"/>
      <c r="C825" s="370"/>
      <c r="D825" s="370"/>
      <c r="E825" s="365"/>
      <c r="F825" s="371"/>
      <c r="G825" s="371"/>
      <c r="H825" s="371"/>
      <c r="I825" s="371"/>
      <c r="J825" s="394"/>
      <c r="K825" s="394"/>
      <c r="L825" s="395"/>
    </row>
    <row r="826" spans="1:12" s="355" customFormat="1" ht="23.45" customHeight="1">
      <c r="A826" s="367"/>
      <c r="B826" s="367"/>
      <c r="C826" s="370"/>
      <c r="D826" s="370"/>
      <c r="E826" s="365"/>
      <c r="F826" s="371"/>
      <c r="G826" s="371"/>
      <c r="H826" s="371"/>
      <c r="I826" s="371"/>
      <c r="J826" s="394"/>
      <c r="K826" s="394"/>
      <c r="L826" s="395"/>
    </row>
    <row r="827" spans="1:12" s="355" customFormat="1" ht="23.45" customHeight="1">
      <c r="A827" s="367"/>
      <c r="B827" s="367"/>
      <c r="C827" s="370"/>
      <c r="D827" s="370"/>
      <c r="E827" s="365"/>
      <c r="F827" s="371"/>
      <c r="G827" s="371"/>
      <c r="H827" s="371"/>
      <c r="I827" s="371"/>
      <c r="J827" s="394"/>
      <c r="K827" s="394"/>
      <c r="L827" s="395"/>
    </row>
    <row r="828" spans="1:12" s="355" customFormat="1" ht="23.45" customHeight="1">
      <c r="A828" s="367"/>
      <c r="B828" s="367"/>
      <c r="C828" s="370"/>
      <c r="D828" s="370"/>
      <c r="E828" s="365"/>
      <c r="F828" s="371"/>
      <c r="G828" s="371"/>
      <c r="H828" s="371"/>
      <c r="I828" s="371"/>
      <c r="J828" s="394"/>
      <c r="K828" s="394"/>
      <c r="L828" s="395"/>
    </row>
    <row r="829" spans="1:12" s="355" customFormat="1" ht="23.45" customHeight="1">
      <c r="A829" s="367"/>
      <c r="B829" s="367"/>
      <c r="C829" s="370"/>
      <c r="D829" s="370"/>
      <c r="E829" s="365"/>
      <c r="F829" s="371"/>
      <c r="G829" s="371"/>
      <c r="H829" s="371"/>
      <c r="I829" s="371"/>
      <c r="J829" s="394"/>
      <c r="K829" s="394"/>
      <c r="L829" s="395"/>
    </row>
    <row r="830" spans="1:12" s="355" customFormat="1" ht="23.45" customHeight="1">
      <c r="A830" s="367"/>
      <c r="B830" s="367"/>
      <c r="C830" s="370"/>
      <c r="D830" s="370"/>
      <c r="E830" s="365"/>
      <c r="F830" s="371"/>
      <c r="G830" s="371"/>
      <c r="H830" s="371"/>
      <c r="I830" s="371"/>
      <c r="J830" s="394"/>
      <c r="K830" s="394"/>
      <c r="L830" s="395"/>
    </row>
    <row r="831" spans="1:12" s="355" customFormat="1" ht="23.45" customHeight="1">
      <c r="A831" s="367"/>
      <c r="B831" s="367"/>
      <c r="C831" s="370"/>
      <c r="D831" s="370"/>
      <c r="E831" s="365"/>
      <c r="F831" s="371"/>
      <c r="G831" s="371"/>
      <c r="H831" s="371"/>
      <c r="I831" s="371"/>
      <c r="J831" s="394"/>
      <c r="K831" s="394"/>
      <c r="L831" s="395"/>
    </row>
    <row r="832" spans="1:12" s="355" customFormat="1" ht="23.45" customHeight="1">
      <c r="A832" s="367"/>
      <c r="B832" s="367"/>
      <c r="C832" s="370"/>
      <c r="D832" s="370"/>
      <c r="E832" s="365"/>
      <c r="F832" s="371"/>
      <c r="G832" s="371"/>
      <c r="H832" s="371"/>
      <c r="I832" s="371"/>
      <c r="J832" s="394"/>
      <c r="K832" s="394"/>
      <c r="L832" s="395"/>
    </row>
    <row r="833" spans="1:12" s="355" customFormat="1" ht="23.45" customHeight="1">
      <c r="A833" s="367"/>
      <c r="B833" s="367"/>
      <c r="C833" s="370"/>
      <c r="D833" s="370"/>
      <c r="E833" s="365"/>
      <c r="F833" s="371"/>
      <c r="G833" s="371"/>
      <c r="H833" s="371"/>
      <c r="I833" s="371"/>
      <c r="J833" s="394"/>
      <c r="K833" s="394"/>
      <c r="L833" s="395"/>
    </row>
    <row r="834" spans="1:12" s="355" customFormat="1" ht="23.45" customHeight="1">
      <c r="A834" s="367"/>
      <c r="B834" s="367"/>
      <c r="C834" s="370"/>
      <c r="D834" s="370"/>
      <c r="E834" s="365"/>
      <c r="F834" s="371"/>
      <c r="G834" s="371"/>
      <c r="H834" s="371"/>
      <c r="I834" s="371"/>
      <c r="J834" s="394"/>
      <c r="K834" s="394"/>
      <c r="L834" s="395"/>
    </row>
    <row r="835" spans="1:12" s="355" customFormat="1" ht="23.45" customHeight="1">
      <c r="A835" s="367"/>
      <c r="B835" s="367"/>
      <c r="C835" s="370"/>
      <c r="D835" s="370"/>
      <c r="E835" s="365"/>
      <c r="F835" s="371"/>
      <c r="G835" s="371"/>
      <c r="H835" s="371"/>
      <c r="I835" s="371"/>
      <c r="J835" s="394"/>
      <c r="K835" s="394"/>
      <c r="L835" s="395"/>
    </row>
    <row r="836" spans="1:12" s="355" customFormat="1" ht="23.45" customHeight="1">
      <c r="A836" s="367"/>
      <c r="B836" s="367"/>
      <c r="C836" s="370"/>
      <c r="D836" s="370"/>
      <c r="E836" s="365"/>
      <c r="F836" s="371"/>
      <c r="G836" s="371"/>
      <c r="H836" s="371"/>
      <c r="I836" s="371"/>
      <c r="J836" s="394"/>
      <c r="K836" s="394"/>
      <c r="L836" s="395"/>
    </row>
    <row r="837" spans="1:12" s="355" customFormat="1" ht="23.45" customHeight="1">
      <c r="A837" s="367"/>
      <c r="B837" s="367"/>
      <c r="C837" s="370"/>
      <c r="D837" s="370"/>
      <c r="E837" s="365"/>
      <c r="F837" s="371"/>
      <c r="G837" s="371"/>
      <c r="H837" s="371"/>
      <c r="I837" s="371"/>
      <c r="J837" s="394"/>
      <c r="K837" s="394"/>
      <c r="L837" s="395"/>
    </row>
    <row r="838" spans="1:12" s="355" customFormat="1" ht="23.45" customHeight="1">
      <c r="A838" s="367"/>
      <c r="B838" s="367"/>
      <c r="C838" s="370"/>
      <c r="D838" s="370"/>
      <c r="E838" s="365"/>
      <c r="F838" s="371"/>
      <c r="G838" s="371"/>
      <c r="H838" s="371"/>
      <c r="I838" s="371"/>
      <c r="J838" s="394"/>
      <c r="K838" s="394"/>
      <c r="L838" s="395"/>
    </row>
    <row r="839" spans="1:12" s="355" customFormat="1" ht="23.45" customHeight="1">
      <c r="A839" s="367"/>
      <c r="B839" s="367"/>
      <c r="C839" s="370"/>
      <c r="D839" s="370"/>
      <c r="E839" s="365"/>
      <c r="F839" s="371"/>
      <c r="G839" s="371"/>
      <c r="H839" s="371"/>
      <c r="I839" s="371"/>
      <c r="J839" s="394"/>
      <c r="K839" s="394"/>
      <c r="L839" s="395"/>
    </row>
    <row r="840" spans="1:12" s="355" customFormat="1" ht="23.45" customHeight="1">
      <c r="A840" s="367"/>
      <c r="B840" s="367"/>
      <c r="C840" s="370"/>
      <c r="D840" s="370"/>
      <c r="E840" s="365"/>
      <c r="F840" s="371"/>
      <c r="G840" s="371"/>
      <c r="H840" s="371"/>
      <c r="I840" s="371"/>
      <c r="J840" s="394"/>
      <c r="K840" s="394"/>
      <c r="L840" s="395"/>
    </row>
    <row r="841" spans="1:12" s="355" customFormat="1" ht="23.45" customHeight="1">
      <c r="A841" s="367"/>
      <c r="B841" s="367"/>
      <c r="C841" s="370"/>
      <c r="D841" s="370"/>
      <c r="E841" s="365"/>
      <c r="F841" s="371"/>
      <c r="G841" s="371"/>
      <c r="H841" s="371"/>
      <c r="I841" s="371"/>
      <c r="J841" s="394"/>
      <c r="K841" s="394"/>
      <c r="L841" s="395"/>
    </row>
    <row r="842" spans="1:12" s="355" customFormat="1" ht="23.45" customHeight="1">
      <c r="A842" s="367"/>
      <c r="B842" s="367"/>
      <c r="C842" s="370"/>
      <c r="D842" s="370"/>
      <c r="E842" s="365"/>
      <c r="F842" s="371"/>
      <c r="G842" s="371"/>
      <c r="H842" s="371"/>
      <c r="I842" s="371"/>
      <c r="J842" s="394"/>
      <c r="K842" s="394"/>
      <c r="L842" s="395"/>
    </row>
    <row r="843" spans="1:12" s="355" customFormat="1" ht="23.45" customHeight="1">
      <c r="A843" s="367"/>
      <c r="B843" s="367"/>
      <c r="C843" s="370"/>
      <c r="D843" s="370"/>
      <c r="E843" s="365"/>
      <c r="F843" s="371"/>
      <c r="G843" s="371"/>
      <c r="H843" s="371"/>
      <c r="I843" s="371"/>
      <c r="J843" s="394"/>
      <c r="K843" s="394"/>
      <c r="L843" s="395"/>
    </row>
    <row r="844" spans="1:12" s="355" customFormat="1" ht="23.45" customHeight="1">
      <c r="A844" s="367"/>
      <c r="B844" s="367"/>
      <c r="C844" s="370"/>
      <c r="D844" s="370"/>
      <c r="E844" s="365"/>
      <c r="F844" s="371"/>
      <c r="G844" s="371"/>
      <c r="H844" s="371"/>
      <c r="I844" s="371"/>
      <c r="J844" s="394"/>
      <c r="K844" s="394"/>
      <c r="L844" s="395"/>
    </row>
    <row r="845" spans="1:12" s="355" customFormat="1" ht="23.45" customHeight="1">
      <c r="A845" s="367"/>
      <c r="B845" s="367"/>
      <c r="C845" s="370"/>
      <c r="D845" s="370"/>
      <c r="E845" s="365"/>
      <c r="F845" s="371"/>
      <c r="G845" s="371"/>
      <c r="H845" s="371"/>
      <c r="I845" s="371"/>
      <c r="J845" s="394"/>
      <c r="K845" s="394"/>
      <c r="L845" s="395"/>
    </row>
    <row r="846" spans="1:12" s="355" customFormat="1" ht="23.45" customHeight="1">
      <c r="A846" s="367"/>
      <c r="B846" s="367"/>
      <c r="C846" s="370"/>
      <c r="D846" s="370"/>
      <c r="E846" s="365"/>
      <c r="F846" s="371"/>
      <c r="G846" s="371"/>
      <c r="H846" s="371"/>
      <c r="I846" s="371"/>
      <c r="J846" s="394"/>
      <c r="K846" s="394"/>
      <c r="L846" s="395"/>
    </row>
    <row r="847" spans="1:12" s="355" customFormat="1" ht="23.45" customHeight="1">
      <c r="A847" s="367"/>
      <c r="B847" s="367"/>
      <c r="C847" s="370"/>
      <c r="D847" s="370"/>
      <c r="E847" s="365"/>
      <c r="F847" s="371"/>
      <c r="G847" s="371"/>
      <c r="H847" s="371"/>
      <c r="I847" s="371"/>
      <c r="J847" s="394"/>
      <c r="K847" s="394"/>
      <c r="L847" s="395"/>
    </row>
    <row r="848" spans="1:12" s="355" customFormat="1" ht="23.45" customHeight="1">
      <c r="A848" s="367"/>
      <c r="B848" s="367"/>
      <c r="C848" s="370"/>
      <c r="D848" s="370"/>
      <c r="E848" s="365"/>
      <c r="F848" s="371"/>
      <c r="G848" s="371"/>
      <c r="H848" s="371"/>
      <c r="I848" s="371"/>
      <c r="J848" s="394"/>
      <c r="K848" s="394"/>
      <c r="L848" s="395"/>
    </row>
    <row r="849" spans="1:12" s="355" customFormat="1" ht="23.45" customHeight="1">
      <c r="A849" s="367"/>
      <c r="B849" s="367"/>
      <c r="C849" s="370"/>
      <c r="D849" s="370"/>
      <c r="E849" s="365"/>
      <c r="F849" s="371"/>
      <c r="G849" s="371"/>
      <c r="H849" s="371"/>
      <c r="I849" s="371"/>
      <c r="J849" s="394"/>
      <c r="K849" s="394"/>
      <c r="L849" s="395"/>
    </row>
    <row r="850" spans="1:12" s="355" customFormat="1" ht="23.45" customHeight="1">
      <c r="A850" s="367"/>
      <c r="B850" s="367"/>
      <c r="C850" s="370"/>
      <c r="D850" s="370"/>
      <c r="E850" s="365"/>
      <c r="F850" s="371"/>
      <c r="G850" s="371"/>
      <c r="H850" s="371"/>
      <c r="I850" s="371"/>
      <c r="J850" s="394"/>
      <c r="K850" s="394"/>
      <c r="L850" s="395"/>
    </row>
    <row r="851" spans="1:12" s="355" customFormat="1" ht="23.45" customHeight="1">
      <c r="A851" s="367"/>
      <c r="B851" s="367"/>
      <c r="C851" s="370"/>
      <c r="D851" s="370"/>
      <c r="E851" s="365"/>
      <c r="F851" s="371"/>
      <c r="G851" s="371"/>
      <c r="H851" s="371"/>
      <c r="I851" s="371"/>
      <c r="J851" s="394"/>
      <c r="K851" s="394"/>
      <c r="L851" s="395"/>
    </row>
    <row r="852" spans="1:12" s="355" customFormat="1" ht="23.45" customHeight="1">
      <c r="A852" s="367"/>
      <c r="B852" s="367"/>
      <c r="C852" s="370"/>
      <c r="D852" s="370"/>
      <c r="E852" s="365"/>
      <c r="F852" s="371"/>
      <c r="G852" s="371"/>
      <c r="H852" s="371"/>
      <c r="I852" s="371"/>
      <c r="J852" s="394"/>
      <c r="K852" s="394"/>
      <c r="L852" s="395"/>
    </row>
    <row r="853" spans="1:12" s="355" customFormat="1" ht="23.45" customHeight="1">
      <c r="A853" s="367"/>
      <c r="B853" s="367"/>
      <c r="C853" s="370"/>
      <c r="D853" s="370"/>
      <c r="E853" s="365"/>
      <c r="F853" s="371"/>
      <c r="G853" s="371"/>
      <c r="H853" s="371"/>
      <c r="I853" s="371"/>
      <c r="J853" s="394"/>
      <c r="K853" s="394"/>
      <c r="L853" s="395"/>
    </row>
    <row r="854" spans="1:12" s="355" customFormat="1" ht="23.45" customHeight="1">
      <c r="A854" s="367"/>
      <c r="B854" s="367"/>
      <c r="C854" s="370"/>
      <c r="D854" s="370"/>
      <c r="E854" s="365"/>
      <c r="F854" s="371"/>
      <c r="G854" s="371"/>
      <c r="H854" s="371"/>
      <c r="I854" s="371"/>
      <c r="J854" s="394"/>
      <c r="K854" s="394"/>
      <c r="L854" s="395"/>
    </row>
    <row r="855" spans="1:12" s="355" customFormat="1" ht="23.45" customHeight="1">
      <c r="A855" s="367"/>
      <c r="B855" s="367"/>
      <c r="C855" s="370"/>
      <c r="D855" s="370"/>
      <c r="E855" s="365"/>
      <c r="F855" s="371"/>
      <c r="G855" s="371"/>
      <c r="H855" s="371"/>
      <c r="I855" s="371"/>
      <c r="J855" s="394"/>
      <c r="K855" s="394"/>
      <c r="L855" s="395"/>
    </row>
    <row r="856" spans="1:12" s="355" customFormat="1" ht="23.45" customHeight="1">
      <c r="A856" s="367"/>
      <c r="B856" s="367"/>
      <c r="C856" s="370"/>
      <c r="D856" s="370"/>
      <c r="E856" s="365"/>
      <c r="F856" s="371"/>
      <c r="G856" s="371"/>
      <c r="H856" s="371"/>
      <c r="I856" s="371"/>
      <c r="J856" s="394"/>
      <c r="K856" s="394"/>
      <c r="L856" s="395"/>
    </row>
    <row r="857" spans="1:12" s="355" customFormat="1" ht="23.45" customHeight="1">
      <c r="A857" s="367"/>
      <c r="B857" s="367"/>
      <c r="C857" s="370"/>
      <c r="D857" s="370"/>
      <c r="E857" s="365"/>
      <c r="F857" s="371"/>
      <c r="G857" s="371"/>
      <c r="H857" s="371"/>
      <c r="I857" s="371"/>
      <c r="J857" s="394"/>
      <c r="K857" s="394"/>
      <c r="L857" s="395"/>
    </row>
    <row r="858" spans="1:12" s="355" customFormat="1" ht="23.45" customHeight="1">
      <c r="A858" s="367"/>
      <c r="B858" s="367"/>
      <c r="C858" s="370"/>
      <c r="D858" s="370"/>
      <c r="E858" s="365"/>
      <c r="F858" s="371"/>
      <c r="G858" s="371"/>
      <c r="H858" s="371"/>
      <c r="I858" s="371"/>
      <c r="J858" s="394"/>
      <c r="K858" s="394"/>
      <c r="L858" s="395"/>
    </row>
    <row r="859" spans="1:12" s="355" customFormat="1" ht="23.45" customHeight="1">
      <c r="A859" s="367"/>
      <c r="B859" s="367"/>
      <c r="C859" s="370"/>
      <c r="D859" s="370"/>
      <c r="E859" s="365"/>
      <c r="F859" s="371"/>
      <c r="G859" s="371"/>
      <c r="H859" s="371"/>
      <c r="I859" s="371"/>
      <c r="J859" s="394"/>
      <c r="K859" s="394"/>
      <c r="L859" s="395"/>
    </row>
    <row r="860" spans="1:12" s="355" customFormat="1" ht="23.45" customHeight="1">
      <c r="A860" s="367"/>
      <c r="B860" s="367"/>
      <c r="C860" s="370"/>
      <c r="D860" s="370"/>
      <c r="E860" s="365"/>
      <c r="F860" s="371"/>
      <c r="G860" s="371"/>
      <c r="H860" s="371"/>
      <c r="I860" s="371"/>
      <c r="J860" s="394"/>
      <c r="K860" s="394"/>
      <c r="L860" s="395"/>
    </row>
    <row r="861" spans="1:12" s="355" customFormat="1" ht="23.45" customHeight="1">
      <c r="A861" s="367"/>
      <c r="B861" s="367"/>
      <c r="C861" s="370"/>
      <c r="D861" s="370"/>
      <c r="E861" s="365"/>
      <c r="F861" s="371"/>
      <c r="G861" s="371"/>
      <c r="H861" s="371"/>
      <c r="I861" s="371"/>
      <c r="J861" s="394"/>
      <c r="K861" s="394"/>
      <c r="L861" s="395"/>
    </row>
    <row r="862" spans="1:12" s="355" customFormat="1" ht="23.45" customHeight="1">
      <c r="A862" s="367"/>
      <c r="B862" s="367"/>
      <c r="C862" s="370"/>
      <c r="D862" s="370"/>
      <c r="E862" s="365"/>
      <c r="F862" s="371"/>
      <c r="G862" s="371"/>
      <c r="H862" s="371"/>
      <c r="I862" s="371"/>
      <c r="J862" s="394"/>
      <c r="K862" s="394"/>
      <c r="L862" s="395"/>
    </row>
    <row r="863" spans="1:12" s="355" customFormat="1" ht="23.45" customHeight="1">
      <c r="A863" s="367"/>
      <c r="B863" s="367"/>
      <c r="C863" s="370"/>
      <c r="D863" s="370"/>
      <c r="E863" s="365"/>
      <c r="F863" s="371"/>
      <c r="G863" s="371"/>
      <c r="H863" s="371"/>
      <c r="I863" s="371"/>
      <c r="J863" s="394"/>
      <c r="K863" s="394"/>
      <c r="L863" s="395"/>
    </row>
    <row r="864" spans="1:12" s="355" customFormat="1" ht="23.45" customHeight="1">
      <c r="A864" s="367"/>
      <c r="B864" s="367"/>
      <c r="C864" s="370"/>
      <c r="D864" s="370"/>
      <c r="E864" s="365"/>
      <c r="F864" s="371"/>
      <c r="G864" s="371"/>
      <c r="H864" s="371"/>
      <c r="I864" s="371"/>
      <c r="J864" s="394"/>
      <c r="K864" s="394"/>
      <c r="L864" s="395"/>
    </row>
    <row r="865" spans="1:12" s="355" customFormat="1" ht="23.45" customHeight="1">
      <c r="A865" s="367"/>
      <c r="B865" s="367"/>
      <c r="C865" s="370"/>
      <c r="D865" s="370"/>
      <c r="E865" s="365"/>
      <c r="F865" s="371"/>
      <c r="G865" s="371"/>
      <c r="H865" s="371"/>
      <c r="I865" s="371"/>
      <c r="J865" s="394"/>
      <c r="K865" s="394"/>
      <c r="L865" s="395"/>
    </row>
    <row r="866" spans="1:12" s="355" customFormat="1" ht="23.45" customHeight="1">
      <c r="A866" s="367"/>
      <c r="B866" s="367"/>
      <c r="C866" s="370"/>
      <c r="D866" s="370"/>
      <c r="E866" s="365"/>
      <c r="F866" s="371"/>
      <c r="G866" s="371"/>
      <c r="H866" s="371"/>
      <c r="I866" s="371"/>
      <c r="J866" s="394"/>
      <c r="K866" s="394"/>
      <c r="L866" s="395"/>
    </row>
    <row r="867" spans="1:12" s="355" customFormat="1" ht="23.45" customHeight="1">
      <c r="A867" s="367"/>
      <c r="B867" s="367"/>
      <c r="C867" s="370"/>
      <c r="D867" s="370"/>
      <c r="E867" s="365"/>
      <c r="F867" s="371"/>
      <c r="G867" s="371"/>
      <c r="H867" s="371"/>
      <c r="I867" s="371"/>
      <c r="J867" s="394"/>
      <c r="K867" s="394"/>
      <c r="L867" s="395"/>
    </row>
    <row r="868" spans="1:12" s="355" customFormat="1" ht="23.45" customHeight="1">
      <c r="A868" s="367"/>
      <c r="B868" s="367"/>
      <c r="C868" s="370"/>
      <c r="D868" s="370"/>
      <c r="E868" s="365"/>
      <c r="F868" s="371"/>
      <c r="G868" s="371"/>
      <c r="H868" s="371"/>
      <c r="I868" s="371"/>
      <c r="J868" s="394"/>
      <c r="K868" s="394"/>
      <c r="L868" s="395"/>
    </row>
    <row r="869" spans="1:12" s="355" customFormat="1" ht="23.45" customHeight="1">
      <c r="A869" s="367"/>
      <c r="B869" s="367"/>
      <c r="C869" s="370"/>
      <c r="D869" s="370"/>
      <c r="E869" s="365"/>
      <c r="F869" s="371"/>
      <c r="G869" s="371"/>
      <c r="H869" s="371"/>
      <c r="I869" s="371"/>
      <c r="J869" s="394"/>
      <c r="K869" s="394"/>
      <c r="L869" s="395"/>
    </row>
    <row r="870" spans="1:12" s="355" customFormat="1" ht="23.45" customHeight="1">
      <c r="A870" s="367"/>
      <c r="B870" s="367"/>
      <c r="C870" s="370"/>
      <c r="D870" s="370"/>
      <c r="E870" s="365"/>
      <c r="F870" s="371"/>
      <c r="G870" s="371"/>
      <c r="H870" s="371"/>
      <c r="I870" s="371"/>
      <c r="J870" s="394"/>
      <c r="K870" s="394"/>
      <c r="L870" s="395"/>
    </row>
    <row r="871" spans="1:12" s="355" customFormat="1" ht="23.45" customHeight="1">
      <c r="A871" s="367"/>
      <c r="B871" s="367"/>
      <c r="C871" s="370"/>
      <c r="D871" s="370"/>
      <c r="E871" s="365"/>
      <c r="F871" s="371"/>
      <c r="G871" s="371"/>
      <c r="H871" s="371"/>
      <c r="I871" s="371"/>
      <c r="J871" s="394"/>
      <c r="K871" s="394"/>
      <c r="L871" s="395"/>
    </row>
    <row r="872" spans="1:12" s="355" customFormat="1" ht="23.45" customHeight="1">
      <c r="A872" s="367"/>
      <c r="B872" s="367"/>
      <c r="C872" s="370"/>
      <c r="D872" s="370"/>
      <c r="E872" s="365"/>
      <c r="F872" s="371"/>
      <c r="G872" s="371"/>
      <c r="H872" s="371"/>
      <c r="I872" s="371"/>
      <c r="J872" s="394"/>
      <c r="K872" s="394"/>
      <c r="L872" s="395"/>
    </row>
    <row r="873" spans="1:12" s="355" customFormat="1" ht="23.45" customHeight="1">
      <c r="A873" s="367"/>
      <c r="B873" s="367"/>
      <c r="C873" s="370"/>
      <c r="D873" s="370"/>
      <c r="E873" s="365"/>
      <c r="F873" s="371"/>
      <c r="G873" s="371"/>
      <c r="H873" s="371"/>
      <c r="I873" s="371"/>
      <c r="J873" s="394"/>
      <c r="K873" s="394"/>
      <c r="L873" s="395"/>
    </row>
    <row r="874" spans="1:12" s="355" customFormat="1" ht="23.45" customHeight="1">
      <c r="A874" s="367"/>
      <c r="B874" s="367"/>
      <c r="C874" s="370"/>
      <c r="D874" s="370"/>
      <c r="E874" s="365"/>
      <c r="F874" s="371"/>
      <c r="G874" s="371"/>
      <c r="H874" s="371"/>
      <c r="I874" s="371"/>
      <c r="J874" s="394"/>
      <c r="K874" s="394"/>
      <c r="L874" s="395"/>
    </row>
    <row r="875" spans="1:12" s="355" customFormat="1" ht="23.45" customHeight="1">
      <c r="A875" s="367"/>
      <c r="B875" s="367"/>
      <c r="C875" s="370"/>
      <c r="D875" s="370"/>
      <c r="E875" s="365"/>
      <c r="F875" s="371"/>
      <c r="G875" s="371"/>
      <c r="H875" s="371"/>
      <c r="I875" s="371"/>
      <c r="J875" s="394"/>
      <c r="K875" s="394"/>
      <c r="L875" s="395"/>
    </row>
    <row r="876" spans="1:12" s="355" customFormat="1" ht="23.45" customHeight="1">
      <c r="A876" s="367"/>
      <c r="B876" s="367"/>
      <c r="C876" s="370"/>
      <c r="D876" s="370"/>
      <c r="E876" s="365"/>
      <c r="F876" s="371"/>
      <c r="G876" s="371"/>
      <c r="H876" s="371"/>
      <c r="I876" s="371"/>
      <c r="J876" s="394"/>
      <c r="K876" s="394"/>
      <c r="L876" s="395"/>
    </row>
    <row r="877" spans="1:12" s="355" customFormat="1" ht="23.45" customHeight="1">
      <c r="A877" s="367"/>
      <c r="B877" s="367"/>
      <c r="C877" s="370"/>
      <c r="D877" s="370"/>
      <c r="E877" s="365"/>
      <c r="F877" s="371"/>
      <c r="G877" s="371"/>
      <c r="H877" s="371"/>
      <c r="I877" s="371"/>
      <c r="J877" s="394"/>
      <c r="K877" s="394"/>
      <c r="L877" s="395"/>
    </row>
    <row r="878" spans="1:12" s="355" customFormat="1" ht="23.45" customHeight="1">
      <c r="A878" s="367"/>
      <c r="B878" s="367"/>
      <c r="C878" s="370"/>
      <c r="D878" s="370"/>
      <c r="E878" s="365"/>
      <c r="F878" s="371"/>
      <c r="G878" s="371"/>
      <c r="H878" s="371"/>
      <c r="I878" s="371"/>
      <c r="J878" s="394"/>
      <c r="K878" s="394"/>
      <c r="L878" s="395"/>
    </row>
    <row r="879" spans="1:12" s="355" customFormat="1" ht="23.45" customHeight="1">
      <c r="A879" s="367"/>
      <c r="B879" s="367"/>
      <c r="C879" s="370"/>
      <c r="D879" s="370"/>
      <c r="E879" s="365"/>
      <c r="F879" s="371"/>
      <c r="G879" s="371"/>
      <c r="H879" s="371"/>
      <c r="I879" s="371"/>
      <c r="J879" s="394"/>
      <c r="K879" s="394"/>
      <c r="L879" s="395"/>
    </row>
    <row r="880" spans="1:12" s="355" customFormat="1" ht="23.45" customHeight="1">
      <c r="A880" s="367"/>
      <c r="B880" s="367"/>
      <c r="C880" s="370"/>
      <c r="D880" s="370"/>
      <c r="E880" s="365"/>
      <c r="F880" s="371"/>
      <c r="G880" s="371"/>
      <c r="H880" s="371"/>
      <c r="I880" s="371"/>
      <c r="J880" s="394"/>
      <c r="K880" s="394"/>
      <c r="L880" s="395"/>
    </row>
    <row r="881" spans="1:12" s="355" customFormat="1" ht="23.45" customHeight="1">
      <c r="A881" s="367"/>
      <c r="B881" s="367"/>
      <c r="C881" s="370"/>
      <c r="D881" s="370"/>
      <c r="E881" s="365"/>
      <c r="F881" s="371"/>
      <c r="G881" s="371"/>
      <c r="H881" s="371"/>
      <c r="I881" s="371"/>
      <c r="J881" s="394"/>
      <c r="K881" s="394"/>
      <c r="L881" s="395"/>
    </row>
    <row r="882" spans="1:12" s="355" customFormat="1" ht="23.45" customHeight="1">
      <c r="A882" s="367"/>
      <c r="B882" s="367"/>
      <c r="C882" s="370"/>
      <c r="D882" s="370"/>
      <c r="E882" s="365"/>
      <c r="F882" s="371"/>
      <c r="G882" s="371"/>
      <c r="H882" s="371"/>
      <c r="I882" s="371"/>
      <c r="J882" s="394"/>
      <c r="K882" s="394"/>
      <c r="L882" s="395"/>
    </row>
    <row r="883" spans="1:12" s="355" customFormat="1" ht="23.45" customHeight="1">
      <c r="A883" s="367"/>
      <c r="B883" s="367"/>
      <c r="C883" s="370"/>
      <c r="D883" s="370"/>
      <c r="E883" s="365"/>
      <c r="F883" s="371"/>
      <c r="G883" s="371"/>
      <c r="H883" s="371"/>
      <c r="I883" s="371"/>
      <c r="J883" s="394"/>
      <c r="K883" s="394"/>
      <c r="L883" s="395"/>
    </row>
    <row r="884" spans="1:12" s="355" customFormat="1" ht="23.45" customHeight="1">
      <c r="A884" s="367"/>
      <c r="B884" s="367"/>
      <c r="C884" s="370"/>
      <c r="D884" s="370"/>
      <c r="E884" s="365"/>
      <c r="F884" s="371"/>
      <c r="G884" s="371"/>
      <c r="H884" s="371"/>
      <c r="I884" s="371"/>
      <c r="J884" s="394"/>
      <c r="K884" s="394"/>
      <c r="L884" s="395"/>
    </row>
    <row r="885" spans="1:12" s="355" customFormat="1" ht="23.45" customHeight="1">
      <c r="A885" s="367"/>
      <c r="B885" s="367"/>
      <c r="C885" s="370"/>
      <c r="D885" s="370"/>
      <c r="E885" s="365"/>
      <c r="F885" s="371"/>
      <c r="G885" s="371"/>
      <c r="H885" s="371"/>
      <c r="I885" s="371"/>
      <c r="J885" s="394"/>
      <c r="K885" s="394"/>
      <c r="L885" s="395"/>
    </row>
    <row r="886" spans="1:12" s="355" customFormat="1" ht="23.45" customHeight="1">
      <c r="A886" s="367"/>
      <c r="B886" s="367"/>
      <c r="C886" s="370"/>
      <c r="D886" s="370"/>
      <c r="E886" s="365"/>
      <c r="F886" s="371"/>
      <c r="G886" s="371"/>
      <c r="H886" s="371"/>
      <c r="I886" s="371"/>
      <c r="J886" s="394"/>
      <c r="K886" s="394"/>
      <c r="L886" s="395"/>
    </row>
    <row r="887" spans="1:12" s="355" customFormat="1" ht="23.45" customHeight="1">
      <c r="A887" s="367"/>
      <c r="B887" s="367"/>
      <c r="C887" s="370"/>
      <c r="D887" s="370"/>
      <c r="E887" s="365"/>
      <c r="F887" s="371"/>
      <c r="G887" s="371"/>
      <c r="H887" s="371"/>
      <c r="I887" s="371"/>
      <c r="J887" s="394"/>
      <c r="K887" s="394"/>
      <c r="L887" s="395"/>
    </row>
    <row r="888" spans="1:12" s="355" customFormat="1" ht="23.45" customHeight="1">
      <c r="A888" s="367"/>
      <c r="B888" s="367"/>
      <c r="C888" s="370"/>
      <c r="D888" s="370"/>
      <c r="E888" s="365"/>
      <c r="F888" s="371"/>
      <c r="G888" s="371"/>
      <c r="H888" s="371"/>
      <c r="I888" s="371"/>
      <c r="J888" s="394"/>
      <c r="K888" s="394"/>
      <c r="L888" s="395"/>
    </row>
    <row r="889" spans="1:12" s="355" customFormat="1" ht="23.45" customHeight="1">
      <c r="A889" s="367"/>
      <c r="B889" s="367"/>
      <c r="C889" s="370"/>
      <c r="D889" s="370"/>
      <c r="E889" s="365"/>
      <c r="F889" s="371"/>
      <c r="G889" s="371"/>
      <c r="H889" s="371"/>
      <c r="I889" s="371"/>
      <c r="J889" s="394"/>
      <c r="K889" s="394"/>
      <c r="L889" s="395"/>
    </row>
    <row r="890" spans="1:12" s="355" customFormat="1" ht="23.45" customHeight="1">
      <c r="A890" s="367"/>
      <c r="B890" s="367"/>
      <c r="C890" s="370"/>
      <c r="D890" s="370"/>
      <c r="E890" s="365"/>
      <c r="F890" s="371"/>
      <c r="G890" s="371"/>
      <c r="H890" s="371"/>
      <c r="I890" s="371"/>
      <c r="J890" s="394"/>
      <c r="K890" s="394"/>
      <c r="L890" s="395"/>
    </row>
    <row r="891" spans="1:12" s="355" customFormat="1" ht="23.45" customHeight="1">
      <c r="A891" s="367"/>
      <c r="B891" s="367"/>
      <c r="C891" s="370"/>
      <c r="D891" s="370"/>
      <c r="E891" s="365"/>
      <c r="F891" s="371"/>
      <c r="G891" s="371"/>
      <c r="H891" s="371"/>
      <c r="I891" s="371"/>
      <c r="J891" s="394"/>
      <c r="K891" s="394"/>
      <c r="L891" s="395"/>
    </row>
    <row r="892" spans="1:12" s="355" customFormat="1" ht="23.45" customHeight="1">
      <c r="A892" s="367"/>
      <c r="B892" s="367"/>
      <c r="C892" s="370"/>
      <c r="D892" s="370"/>
      <c r="E892" s="365"/>
      <c r="F892" s="371"/>
      <c r="G892" s="371"/>
      <c r="H892" s="371"/>
      <c r="I892" s="371"/>
      <c r="J892" s="394"/>
      <c r="K892" s="394"/>
      <c r="L892" s="395"/>
    </row>
    <row r="893" spans="1:12" s="355" customFormat="1" ht="23.45" customHeight="1">
      <c r="A893" s="367"/>
      <c r="B893" s="367"/>
      <c r="C893" s="370"/>
      <c r="D893" s="370"/>
      <c r="E893" s="365"/>
      <c r="F893" s="371"/>
      <c r="G893" s="371"/>
      <c r="H893" s="371"/>
      <c r="I893" s="371"/>
      <c r="J893" s="394"/>
      <c r="K893" s="394"/>
      <c r="L893" s="395"/>
    </row>
    <row r="894" spans="1:12" s="355" customFormat="1" ht="23.45" customHeight="1">
      <c r="A894" s="367"/>
      <c r="B894" s="367"/>
      <c r="C894" s="370"/>
      <c r="D894" s="370"/>
      <c r="E894" s="365"/>
      <c r="F894" s="371"/>
      <c r="G894" s="371"/>
      <c r="H894" s="371"/>
      <c r="I894" s="371"/>
      <c r="J894" s="394"/>
      <c r="K894" s="394"/>
      <c r="L894" s="395"/>
    </row>
    <row r="895" spans="1:12" s="355" customFormat="1" ht="23.45" customHeight="1">
      <c r="A895" s="367"/>
      <c r="B895" s="367"/>
      <c r="C895" s="370"/>
      <c r="D895" s="370"/>
      <c r="E895" s="365"/>
      <c r="F895" s="371"/>
      <c r="G895" s="371"/>
      <c r="H895" s="371"/>
      <c r="I895" s="371"/>
      <c r="J895" s="394"/>
      <c r="K895" s="394"/>
      <c r="L895" s="395"/>
    </row>
    <row r="896" spans="1:12" s="355" customFormat="1" ht="23.45" customHeight="1">
      <c r="A896" s="367"/>
      <c r="B896" s="367"/>
      <c r="C896" s="370"/>
      <c r="D896" s="370"/>
      <c r="E896" s="365"/>
      <c r="F896" s="371"/>
      <c r="G896" s="371"/>
      <c r="H896" s="371"/>
      <c r="I896" s="371"/>
      <c r="J896" s="394"/>
      <c r="K896" s="394"/>
      <c r="L896" s="395"/>
    </row>
    <row r="897" spans="1:12" s="355" customFormat="1" ht="23.45" customHeight="1">
      <c r="A897" s="367"/>
      <c r="B897" s="367"/>
      <c r="C897" s="370"/>
      <c r="D897" s="370"/>
      <c r="E897" s="365"/>
      <c r="F897" s="371"/>
      <c r="G897" s="371"/>
      <c r="H897" s="371"/>
      <c r="I897" s="371"/>
      <c r="J897" s="394"/>
      <c r="K897" s="394"/>
      <c r="L897" s="395"/>
    </row>
    <row r="898" spans="1:12" s="355" customFormat="1" ht="23.45" customHeight="1">
      <c r="A898" s="367"/>
      <c r="B898" s="367"/>
      <c r="C898" s="370"/>
      <c r="D898" s="370"/>
      <c r="E898" s="365"/>
      <c r="F898" s="371"/>
      <c r="G898" s="371"/>
      <c r="H898" s="371"/>
      <c r="I898" s="371"/>
      <c r="J898" s="394"/>
      <c r="K898" s="394"/>
      <c r="L898" s="395"/>
    </row>
    <row r="899" spans="1:12" s="355" customFormat="1" ht="23.45" customHeight="1">
      <c r="A899" s="367"/>
      <c r="B899" s="367"/>
      <c r="C899" s="370"/>
      <c r="D899" s="370"/>
      <c r="E899" s="365"/>
      <c r="F899" s="371"/>
      <c r="G899" s="371"/>
      <c r="H899" s="371"/>
      <c r="I899" s="371"/>
      <c r="J899" s="394"/>
      <c r="K899" s="394"/>
      <c r="L899" s="395"/>
    </row>
    <row r="900" spans="1:12" s="355" customFormat="1" ht="23.45" customHeight="1">
      <c r="A900" s="367"/>
      <c r="B900" s="367"/>
      <c r="C900" s="370"/>
      <c r="D900" s="370"/>
      <c r="E900" s="365"/>
      <c r="F900" s="371"/>
      <c r="G900" s="371"/>
      <c r="H900" s="371"/>
      <c r="I900" s="371"/>
      <c r="J900" s="394"/>
      <c r="K900" s="394"/>
      <c r="L900" s="395"/>
    </row>
    <row r="901" spans="1:12" s="355" customFormat="1" ht="23.45" customHeight="1">
      <c r="A901" s="367"/>
      <c r="B901" s="367"/>
      <c r="C901" s="370"/>
      <c r="D901" s="370"/>
      <c r="E901" s="365"/>
      <c r="F901" s="371"/>
      <c r="G901" s="371"/>
      <c r="H901" s="371"/>
      <c r="I901" s="371"/>
      <c r="J901" s="394"/>
      <c r="K901" s="394"/>
      <c r="L901" s="395"/>
    </row>
    <row r="902" spans="1:12" s="355" customFormat="1" ht="23.45" customHeight="1">
      <c r="A902" s="367"/>
      <c r="B902" s="367"/>
      <c r="C902" s="370"/>
      <c r="D902" s="370"/>
      <c r="E902" s="365"/>
      <c r="F902" s="371"/>
      <c r="G902" s="371"/>
      <c r="H902" s="371"/>
      <c r="I902" s="371"/>
      <c r="J902" s="394"/>
      <c r="K902" s="394"/>
      <c r="L902" s="395"/>
    </row>
    <row r="903" spans="1:12" s="355" customFormat="1" ht="23.45" customHeight="1">
      <c r="A903" s="367"/>
      <c r="B903" s="367"/>
      <c r="C903" s="370"/>
      <c r="D903" s="370"/>
      <c r="E903" s="365"/>
      <c r="F903" s="371"/>
      <c r="G903" s="371"/>
      <c r="H903" s="371"/>
      <c r="I903" s="371"/>
      <c r="J903" s="394"/>
      <c r="K903" s="394"/>
      <c r="L903" s="395"/>
    </row>
    <row r="904" spans="1:12" s="355" customFormat="1" ht="23.45" customHeight="1">
      <c r="A904" s="367"/>
      <c r="B904" s="367"/>
      <c r="C904" s="370"/>
      <c r="D904" s="370"/>
      <c r="E904" s="365"/>
      <c r="F904" s="371"/>
      <c r="G904" s="371"/>
      <c r="H904" s="371"/>
      <c r="I904" s="371"/>
      <c r="J904" s="394"/>
      <c r="K904" s="394"/>
      <c r="L904" s="395"/>
    </row>
    <row r="905" spans="1:12" s="355" customFormat="1" ht="23.45" customHeight="1">
      <c r="A905" s="367"/>
      <c r="B905" s="367"/>
      <c r="C905" s="370"/>
      <c r="D905" s="370"/>
      <c r="E905" s="365"/>
      <c r="F905" s="371"/>
      <c r="G905" s="371"/>
      <c r="H905" s="371"/>
      <c r="I905" s="371"/>
      <c r="J905" s="394"/>
      <c r="K905" s="394"/>
      <c r="L905" s="395"/>
    </row>
    <row r="906" spans="1:12" s="355" customFormat="1" ht="23.45" customHeight="1">
      <c r="A906" s="367"/>
      <c r="B906" s="367"/>
      <c r="C906" s="370"/>
      <c r="D906" s="370"/>
      <c r="E906" s="365"/>
      <c r="F906" s="371"/>
      <c r="G906" s="371"/>
      <c r="H906" s="371"/>
      <c r="I906" s="371"/>
      <c r="J906" s="394"/>
      <c r="K906" s="394"/>
      <c r="L906" s="395"/>
    </row>
    <row r="907" spans="1:12" s="355" customFormat="1" ht="23.45" customHeight="1">
      <c r="A907" s="367"/>
      <c r="B907" s="367"/>
      <c r="C907" s="370"/>
      <c r="D907" s="370"/>
      <c r="E907" s="365"/>
      <c r="F907" s="371"/>
      <c r="G907" s="371"/>
      <c r="H907" s="371"/>
      <c r="I907" s="371"/>
      <c r="J907" s="394"/>
      <c r="K907" s="394"/>
      <c r="L907" s="395"/>
    </row>
    <row r="908" spans="1:12" s="355" customFormat="1" ht="23.45" customHeight="1">
      <c r="A908" s="367"/>
      <c r="B908" s="367"/>
      <c r="C908" s="370"/>
      <c r="D908" s="370"/>
      <c r="E908" s="365"/>
      <c r="F908" s="371"/>
      <c r="G908" s="371"/>
      <c r="H908" s="371"/>
      <c r="I908" s="371"/>
      <c r="J908" s="394"/>
      <c r="K908" s="394"/>
      <c r="L908" s="395"/>
    </row>
    <row r="909" spans="1:12" s="355" customFormat="1" ht="23.45" customHeight="1">
      <c r="A909" s="367"/>
      <c r="B909" s="367"/>
      <c r="C909" s="370"/>
      <c r="D909" s="370"/>
      <c r="E909" s="365"/>
      <c r="F909" s="371"/>
      <c r="G909" s="371"/>
      <c r="H909" s="371"/>
      <c r="I909" s="371"/>
      <c r="J909" s="394"/>
      <c r="K909" s="394"/>
      <c r="L909" s="395"/>
    </row>
    <row r="910" spans="1:12" s="355" customFormat="1" ht="23.45" customHeight="1">
      <c r="A910" s="367"/>
      <c r="B910" s="367"/>
      <c r="C910" s="370"/>
      <c r="D910" s="370"/>
      <c r="E910" s="365"/>
      <c r="F910" s="371"/>
      <c r="G910" s="371"/>
      <c r="H910" s="371"/>
      <c r="I910" s="371"/>
      <c r="J910" s="394"/>
      <c r="K910" s="394"/>
      <c r="L910" s="395"/>
    </row>
    <row r="911" spans="1:12" s="355" customFormat="1" ht="23.45" customHeight="1">
      <c r="A911" s="367"/>
      <c r="B911" s="367"/>
      <c r="C911" s="370"/>
      <c r="D911" s="370"/>
      <c r="E911" s="365"/>
      <c r="F911" s="371"/>
      <c r="G911" s="371"/>
      <c r="H911" s="371"/>
      <c r="I911" s="371"/>
      <c r="J911" s="394"/>
      <c r="K911" s="394"/>
      <c r="L911" s="395"/>
    </row>
    <row r="912" spans="1:12" s="355" customFormat="1" ht="23.45" customHeight="1">
      <c r="A912" s="367"/>
      <c r="B912" s="367"/>
      <c r="C912" s="370"/>
      <c r="D912" s="370"/>
      <c r="E912" s="365"/>
      <c r="F912" s="371"/>
      <c r="G912" s="371"/>
      <c r="H912" s="371"/>
      <c r="I912" s="371"/>
      <c r="J912" s="394"/>
      <c r="K912" s="394"/>
      <c r="L912" s="395"/>
    </row>
    <row r="913" spans="1:12" s="355" customFormat="1" ht="23.45" customHeight="1">
      <c r="A913" s="367"/>
      <c r="B913" s="367"/>
      <c r="C913" s="370"/>
      <c r="D913" s="370"/>
      <c r="E913" s="365"/>
      <c r="F913" s="371"/>
      <c r="G913" s="371"/>
      <c r="H913" s="371"/>
      <c r="I913" s="371"/>
      <c r="J913" s="394"/>
      <c r="K913" s="394"/>
      <c r="L913" s="395"/>
    </row>
    <row r="914" spans="1:12" s="355" customFormat="1" ht="23.45" customHeight="1">
      <c r="A914" s="367"/>
      <c r="B914" s="367"/>
      <c r="C914" s="370"/>
      <c r="D914" s="370"/>
      <c r="E914" s="365"/>
      <c r="F914" s="371"/>
      <c r="G914" s="371"/>
      <c r="H914" s="371"/>
      <c r="I914" s="371"/>
      <c r="J914" s="394"/>
      <c r="K914" s="394"/>
      <c r="L914" s="395"/>
    </row>
    <row r="915" spans="1:12" s="355" customFormat="1" ht="23.45" customHeight="1">
      <c r="A915" s="367"/>
      <c r="B915" s="367"/>
      <c r="C915" s="370"/>
      <c r="D915" s="370"/>
      <c r="E915" s="365"/>
      <c r="F915" s="371"/>
      <c r="G915" s="371"/>
      <c r="H915" s="371"/>
      <c r="I915" s="371"/>
      <c r="J915" s="394"/>
      <c r="K915" s="394"/>
      <c r="L915" s="395"/>
    </row>
    <row r="916" spans="1:12" s="355" customFormat="1" ht="23.45" customHeight="1">
      <c r="A916" s="367"/>
      <c r="B916" s="367"/>
      <c r="C916" s="370"/>
      <c r="D916" s="370"/>
      <c r="E916" s="365"/>
      <c r="F916" s="371"/>
      <c r="G916" s="371"/>
      <c r="H916" s="371"/>
      <c r="I916" s="371"/>
      <c r="J916" s="394"/>
      <c r="K916" s="394"/>
      <c r="L916" s="395"/>
    </row>
    <row r="917" spans="1:12" s="355" customFormat="1" ht="23.45" customHeight="1">
      <c r="A917" s="367"/>
      <c r="B917" s="367"/>
      <c r="C917" s="370"/>
      <c r="D917" s="370"/>
      <c r="E917" s="365"/>
      <c r="F917" s="371"/>
      <c r="G917" s="371"/>
      <c r="H917" s="371"/>
      <c r="I917" s="371"/>
      <c r="J917" s="394"/>
      <c r="K917" s="394"/>
      <c r="L917" s="395"/>
    </row>
    <row r="918" spans="1:12" s="355" customFormat="1" ht="23.45" customHeight="1">
      <c r="A918" s="367"/>
      <c r="B918" s="367"/>
      <c r="C918" s="370"/>
      <c r="D918" s="370"/>
      <c r="E918" s="365"/>
      <c r="F918" s="371"/>
      <c r="G918" s="371"/>
      <c r="H918" s="371"/>
      <c r="I918" s="371"/>
      <c r="J918" s="394"/>
      <c r="K918" s="394"/>
      <c r="L918" s="395"/>
    </row>
    <row r="919" spans="1:12" s="355" customFormat="1" ht="23.45" customHeight="1">
      <c r="A919" s="367"/>
      <c r="B919" s="367"/>
      <c r="C919" s="370"/>
      <c r="D919" s="370"/>
      <c r="E919" s="365"/>
      <c r="F919" s="371"/>
      <c r="G919" s="371"/>
      <c r="H919" s="371"/>
      <c r="I919" s="371"/>
      <c r="J919" s="394"/>
      <c r="K919" s="394"/>
      <c r="L919" s="395"/>
    </row>
    <row r="920" spans="1:12" s="355" customFormat="1" ht="23.45" customHeight="1">
      <c r="A920" s="367"/>
      <c r="B920" s="367"/>
      <c r="C920" s="370"/>
      <c r="D920" s="370"/>
      <c r="E920" s="365"/>
      <c r="F920" s="371"/>
      <c r="G920" s="371"/>
      <c r="H920" s="371"/>
      <c r="I920" s="371"/>
      <c r="J920" s="394"/>
      <c r="K920" s="394"/>
      <c r="L920" s="395"/>
    </row>
    <row r="921" spans="1:12" s="355" customFormat="1" ht="23.45" customHeight="1">
      <c r="A921" s="367"/>
      <c r="B921" s="367"/>
      <c r="C921" s="370"/>
      <c r="D921" s="370"/>
      <c r="E921" s="365"/>
      <c r="F921" s="371"/>
      <c r="G921" s="371"/>
      <c r="H921" s="371"/>
      <c r="I921" s="371"/>
      <c r="J921" s="394"/>
      <c r="K921" s="394"/>
      <c r="L921" s="395"/>
    </row>
    <row r="922" spans="1:12" s="355" customFormat="1" ht="23.45" customHeight="1">
      <c r="A922" s="367"/>
      <c r="B922" s="367"/>
      <c r="C922" s="370"/>
      <c r="D922" s="370"/>
      <c r="E922" s="365"/>
      <c r="F922" s="371"/>
      <c r="G922" s="371"/>
      <c r="H922" s="371"/>
      <c r="I922" s="371"/>
      <c r="J922" s="394"/>
      <c r="K922" s="394"/>
      <c r="L922" s="395"/>
    </row>
    <row r="923" spans="1:12" s="355" customFormat="1" ht="23.45" customHeight="1">
      <c r="A923" s="367"/>
      <c r="B923" s="367"/>
      <c r="C923" s="370"/>
      <c r="D923" s="370"/>
      <c r="E923" s="365"/>
      <c r="F923" s="371"/>
      <c r="G923" s="371"/>
      <c r="H923" s="371"/>
      <c r="I923" s="371"/>
      <c r="J923" s="394"/>
      <c r="K923" s="394"/>
      <c r="L923" s="395"/>
    </row>
    <row r="924" spans="1:12" s="355" customFormat="1" ht="23.45" customHeight="1">
      <c r="A924" s="367"/>
      <c r="B924" s="367"/>
      <c r="C924" s="370"/>
      <c r="D924" s="370"/>
      <c r="E924" s="365"/>
      <c r="F924" s="371"/>
      <c r="G924" s="371"/>
      <c r="H924" s="371"/>
      <c r="I924" s="371"/>
      <c r="J924" s="394"/>
      <c r="K924" s="394"/>
      <c r="L924" s="395"/>
    </row>
    <row r="925" spans="1:12" s="355" customFormat="1" ht="23.45" customHeight="1">
      <c r="A925" s="367"/>
      <c r="B925" s="367"/>
      <c r="C925" s="370"/>
      <c r="D925" s="370"/>
      <c r="E925" s="365"/>
      <c r="F925" s="371"/>
      <c r="G925" s="371"/>
      <c r="H925" s="371"/>
      <c r="I925" s="371"/>
      <c r="J925" s="394"/>
      <c r="K925" s="394"/>
      <c r="L925" s="395"/>
    </row>
    <row r="926" spans="1:12" s="355" customFormat="1" ht="23.45" customHeight="1">
      <c r="A926" s="367"/>
      <c r="B926" s="367"/>
      <c r="C926" s="370"/>
      <c r="D926" s="370"/>
      <c r="E926" s="365"/>
      <c r="F926" s="371"/>
      <c r="G926" s="371"/>
      <c r="H926" s="371"/>
      <c r="I926" s="371"/>
      <c r="J926" s="394"/>
      <c r="K926" s="394"/>
      <c r="L926" s="395"/>
    </row>
    <row r="927" spans="1:12" s="355" customFormat="1" ht="23.45" customHeight="1">
      <c r="A927" s="367"/>
      <c r="B927" s="367"/>
      <c r="C927" s="370"/>
      <c r="D927" s="370"/>
      <c r="E927" s="365"/>
      <c r="F927" s="371"/>
      <c r="G927" s="371"/>
      <c r="H927" s="371"/>
      <c r="I927" s="371"/>
      <c r="J927" s="394"/>
      <c r="K927" s="394"/>
      <c r="L927" s="395"/>
    </row>
    <row r="928" spans="1:12" s="355" customFormat="1" ht="23.45" customHeight="1">
      <c r="A928" s="367"/>
      <c r="B928" s="367"/>
      <c r="C928" s="370"/>
      <c r="D928" s="370"/>
      <c r="E928" s="365"/>
      <c r="F928" s="371"/>
      <c r="G928" s="371"/>
      <c r="H928" s="371"/>
      <c r="I928" s="371"/>
      <c r="J928" s="394"/>
      <c r="K928" s="394"/>
      <c r="L928" s="395"/>
    </row>
    <row r="929" spans="1:12" s="355" customFormat="1" ht="23.45" customHeight="1">
      <c r="A929" s="367"/>
      <c r="B929" s="367"/>
      <c r="C929" s="370"/>
      <c r="D929" s="370"/>
      <c r="E929" s="365"/>
      <c r="F929" s="371"/>
      <c r="G929" s="371"/>
      <c r="H929" s="371"/>
      <c r="I929" s="371"/>
      <c r="J929" s="394"/>
      <c r="K929" s="394"/>
      <c r="L929" s="395"/>
    </row>
    <row r="930" spans="1:12" s="355" customFormat="1" ht="23.45" customHeight="1">
      <c r="A930" s="367"/>
      <c r="B930" s="367"/>
      <c r="C930" s="370"/>
      <c r="D930" s="370"/>
      <c r="E930" s="365"/>
      <c r="F930" s="371"/>
      <c r="G930" s="371"/>
      <c r="H930" s="371"/>
      <c r="I930" s="371"/>
      <c r="J930" s="394"/>
      <c r="K930" s="394"/>
      <c r="L930" s="395"/>
    </row>
    <row r="931" spans="1:12" s="355" customFormat="1" ht="23.45" customHeight="1">
      <c r="A931" s="367"/>
      <c r="B931" s="367"/>
      <c r="C931" s="370"/>
      <c r="D931" s="370"/>
      <c r="E931" s="365"/>
      <c r="F931" s="371"/>
      <c r="G931" s="371"/>
      <c r="H931" s="371"/>
      <c r="I931" s="371"/>
      <c r="J931" s="394"/>
      <c r="K931" s="394"/>
      <c r="L931" s="395"/>
    </row>
    <row r="932" spans="1:12" s="355" customFormat="1" ht="23.45" customHeight="1">
      <c r="A932" s="367"/>
      <c r="B932" s="367"/>
      <c r="C932" s="370"/>
      <c r="D932" s="370"/>
      <c r="E932" s="365"/>
      <c r="F932" s="371"/>
      <c r="G932" s="371"/>
      <c r="H932" s="371"/>
      <c r="I932" s="371"/>
      <c r="J932" s="394"/>
      <c r="K932" s="394"/>
      <c r="L932" s="395"/>
    </row>
    <row r="933" spans="1:12" s="355" customFormat="1" ht="23.45" customHeight="1">
      <c r="A933" s="367"/>
      <c r="B933" s="367"/>
      <c r="C933" s="370"/>
      <c r="D933" s="370"/>
      <c r="E933" s="365"/>
      <c r="F933" s="371"/>
      <c r="G933" s="371"/>
      <c r="H933" s="371"/>
      <c r="I933" s="371"/>
      <c r="J933" s="394"/>
      <c r="K933" s="394"/>
      <c r="L933" s="395"/>
    </row>
    <row r="934" spans="1:12" s="355" customFormat="1" ht="23.45" customHeight="1">
      <c r="A934" s="367"/>
      <c r="B934" s="367"/>
      <c r="C934" s="370"/>
      <c r="D934" s="370"/>
      <c r="E934" s="365"/>
      <c r="F934" s="371"/>
      <c r="G934" s="371"/>
      <c r="H934" s="371"/>
      <c r="I934" s="371"/>
      <c r="J934" s="394"/>
      <c r="K934" s="394"/>
      <c r="L934" s="395"/>
    </row>
    <row r="935" spans="1:12" s="355" customFormat="1" ht="23.45" customHeight="1">
      <c r="A935" s="367"/>
      <c r="B935" s="367"/>
      <c r="C935" s="370"/>
      <c r="D935" s="370"/>
      <c r="E935" s="365"/>
      <c r="F935" s="371"/>
      <c r="G935" s="371"/>
      <c r="H935" s="371"/>
      <c r="I935" s="371"/>
      <c r="J935" s="394"/>
      <c r="K935" s="394"/>
      <c r="L935" s="395"/>
    </row>
    <row r="936" spans="1:12" s="355" customFormat="1" ht="23.45" customHeight="1">
      <c r="A936" s="367"/>
      <c r="B936" s="367"/>
      <c r="C936" s="370"/>
      <c r="D936" s="370"/>
      <c r="E936" s="365"/>
      <c r="F936" s="371"/>
      <c r="G936" s="371"/>
      <c r="H936" s="371"/>
      <c r="I936" s="371"/>
      <c r="J936" s="394"/>
      <c r="K936" s="394"/>
      <c r="L936" s="395"/>
    </row>
    <row r="937" spans="1:12" s="355" customFormat="1" ht="23.45" customHeight="1">
      <c r="A937" s="367"/>
      <c r="B937" s="367"/>
      <c r="C937" s="370"/>
      <c r="D937" s="370"/>
      <c r="E937" s="365"/>
      <c r="F937" s="371"/>
      <c r="G937" s="371"/>
      <c r="H937" s="371"/>
      <c r="I937" s="371"/>
      <c r="J937" s="394"/>
      <c r="K937" s="394"/>
      <c r="L937" s="395"/>
    </row>
    <row r="938" spans="1:12" s="355" customFormat="1" ht="23.45" customHeight="1">
      <c r="A938" s="367"/>
      <c r="B938" s="367"/>
      <c r="C938" s="370"/>
      <c r="D938" s="370"/>
      <c r="E938" s="365"/>
      <c r="F938" s="371"/>
      <c r="G938" s="371"/>
      <c r="H938" s="371"/>
      <c r="I938" s="371"/>
      <c r="J938" s="394"/>
      <c r="K938" s="394"/>
      <c r="L938" s="395"/>
    </row>
    <row r="939" spans="1:12" s="355" customFormat="1" ht="23.45" customHeight="1">
      <c r="A939" s="367"/>
      <c r="B939" s="367"/>
      <c r="C939" s="370"/>
      <c r="D939" s="370"/>
      <c r="E939" s="365"/>
      <c r="F939" s="371"/>
      <c r="G939" s="371"/>
      <c r="H939" s="371"/>
      <c r="I939" s="371"/>
      <c r="J939" s="394"/>
      <c r="K939" s="394"/>
      <c r="L939" s="395"/>
    </row>
    <row r="940" spans="1:12" s="355" customFormat="1" ht="23.45" customHeight="1">
      <c r="A940" s="367"/>
      <c r="B940" s="367"/>
      <c r="C940" s="370"/>
      <c r="D940" s="370"/>
      <c r="E940" s="365"/>
      <c r="F940" s="371"/>
      <c r="G940" s="371"/>
      <c r="H940" s="371"/>
      <c r="I940" s="371"/>
      <c r="J940" s="394"/>
      <c r="K940" s="394"/>
      <c r="L940" s="395"/>
    </row>
    <row r="941" spans="1:12" s="355" customFormat="1" ht="23.45" customHeight="1">
      <c r="A941" s="367"/>
      <c r="B941" s="367"/>
      <c r="C941" s="370"/>
      <c r="D941" s="370"/>
      <c r="E941" s="365"/>
      <c r="F941" s="371"/>
      <c r="G941" s="371"/>
      <c r="H941" s="371"/>
      <c r="I941" s="371"/>
      <c r="J941" s="394"/>
      <c r="K941" s="394"/>
      <c r="L941" s="395"/>
    </row>
    <row r="942" spans="1:12" s="355" customFormat="1" ht="23.45" customHeight="1">
      <c r="A942" s="367"/>
      <c r="B942" s="367"/>
      <c r="C942" s="370"/>
      <c r="D942" s="370"/>
      <c r="E942" s="365"/>
      <c r="F942" s="371"/>
      <c r="G942" s="371"/>
      <c r="H942" s="371"/>
      <c r="I942" s="371"/>
      <c r="J942" s="394"/>
      <c r="K942" s="394"/>
      <c r="L942" s="395"/>
    </row>
    <row r="943" spans="1:12" s="355" customFormat="1" ht="23.45" customHeight="1">
      <c r="A943" s="367"/>
      <c r="B943" s="367"/>
      <c r="C943" s="370"/>
      <c r="D943" s="370"/>
      <c r="E943" s="365"/>
      <c r="F943" s="371"/>
      <c r="G943" s="371"/>
      <c r="H943" s="371"/>
      <c r="I943" s="371"/>
      <c r="J943" s="394"/>
      <c r="K943" s="394"/>
      <c r="L943" s="395"/>
    </row>
    <row r="944" spans="1:12" s="355" customFormat="1" ht="23.45" customHeight="1">
      <c r="A944" s="367"/>
      <c r="B944" s="367"/>
      <c r="C944" s="370"/>
      <c r="D944" s="370"/>
      <c r="E944" s="365"/>
      <c r="F944" s="371"/>
      <c r="G944" s="371"/>
      <c r="H944" s="371"/>
      <c r="I944" s="371"/>
      <c r="J944" s="394"/>
      <c r="K944" s="394"/>
      <c r="L944" s="395"/>
    </row>
    <row r="945" spans="1:12" s="355" customFormat="1" ht="23.45" customHeight="1">
      <c r="A945" s="367"/>
      <c r="B945" s="367"/>
      <c r="C945" s="370"/>
      <c r="D945" s="370"/>
      <c r="E945" s="365"/>
      <c r="F945" s="371"/>
      <c r="G945" s="371"/>
      <c r="H945" s="371"/>
      <c r="I945" s="371"/>
      <c r="J945" s="394"/>
      <c r="K945" s="394"/>
      <c r="L945" s="395"/>
    </row>
    <row r="946" spans="1:12" s="355" customFormat="1" ht="23.45" customHeight="1">
      <c r="A946" s="367"/>
      <c r="B946" s="367"/>
      <c r="C946" s="370"/>
      <c r="D946" s="370"/>
      <c r="E946" s="365"/>
      <c r="F946" s="371"/>
      <c r="G946" s="371"/>
      <c r="H946" s="371"/>
      <c r="I946" s="371"/>
      <c r="J946" s="394"/>
      <c r="K946" s="394"/>
      <c r="L946" s="395"/>
    </row>
    <row r="947" spans="1:12" s="355" customFormat="1" ht="23.45" customHeight="1">
      <c r="A947" s="367"/>
      <c r="B947" s="367"/>
      <c r="C947" s="370"/>
      <c r="D947" s="370"/>
      <c r="E947" s="365"/>
      <c r="F947" s="371"/>
      <c r="G947" s="371"/>
      <c r="H947" s="371"/>
      <c r="I947" s="371"/>
      <c r="J947" s="394"/>
      <c r="K947" s="394"/>
      <c r="L947" s="395"/>
    </row>
    <row r="948" spans="1:12" s="355" customFormat="1" ht="23.45" customHeight="1">
      <c r="A948" s="367"/>
      <c r="B948" s="367"/>
      <c r="C948" s="370"/>
      <c r="D948" s="370"/>
      <c r="E948" s="365"/>
      <c r="F948" s="371"/>
      <c r="G948" s="371"/>
      <c r="H948" s="371"/>
      <c r="I948" s="371"/>
      <c r="J948" s="394"/>
      <c r="K948" s="394"/>
      <c r="L948" s="395"/>
    </row>
    <row r="949" spans="1:12" s="355" customFormat="1" ht="23.45" customHeight="1">
      <c r="A949" s="367"/>
      <c r="B949" s="367"/>
      <c r="C949" s="370"/>
      <c r="D949" s="370"/>
      <c r="E949" s="365"/>
      <c r="F949" s="371"/>
      <c r="G949" s="371"/>
      <c r="H949" s="371"/>
      <c r="I949" s="371"/>
      <c r="J949" s="394"/>
      <c r="K949" s="394"/>
      <c r="L949" s="395"/>
    </row>
    <row r="950" spans="1:12" s="355" customFormat="1" ht="23.45" customHeight="1">
      <c r="A950" s="367"/>
      <c r="B950" s="367"/>
      <c r="C950" s="370"/>
      <c r="D950" s="370"/>
      <c r="E950" s="365"/>
      <c r="F950" s="371"/>
      <c r="G950" s="371"/>
      <c r="H950" s="371"/>
      <c r="I950" s="371"/>
      <c r="J950" s="394"/>
      <c r="K950" s="394"/>
      <c r="L950" s="395"/>
    </row>
    <row r="951" spans="1:12" s="355" customFormat="1" ht="23.45" customHeight="1">
      <c r="A951" s="367"/>
      <c r="B951" s="367"/>
      <c r="C951" s="370"/>
      <c r="D951" s="370"/>
      <c r="E951" s="365"/>
      <c r="F951" s="371"/>
      <c r="G951" s="371"/>
      <c r="H951" s="371"/>
      <c r="I951" s="371"/>
      <c r="J951" s="394"/>
      <c r="K951" s="394"/>
      <c r="L951" s="395"/>
    </row>
    <row r="952" spans="1:12" s="355" customFormat="1" ht="23.45" customHeight="1">
      <c r="A952" s="367"/>
      <c r="B952" s="367"/>
      <c r="C952" s="370"/>
      <c r="D952" s="370"/>
      <c r="E952" s="365"/>
      <c r="F952" s="371"/>
      <c r="G952" s="371"/>
      <c r="H952" s="371"/>
      <c r="I952" s="371"/>
      <c r="J952" s="394"/>
      <c r="K952" s="394"/>
      <c r="L952" s="395"/>
    </row>
    <row r="953" spans="1:12" s="355" customFormat="1" ht="23.45" customHeight="1">
      <c r="A953" s="367"/>
      <c r="B953" s="367"/>
      <c r="C953" s="370"/>
      <c r="D953" s="370"/>
      <c r="E953" s="365"/>
      <c r="F953" s="371"/>
      <c r="G953" s="371"/>
      <c r="H953" s="371"/>
      <c r="I953" s="371"/>
      <c r="J953" s="394"/>
      <c r="K953" s="394"/>
      <c r="L953" s="395"/>
    </row>
    <row r="954" spans="1:12" s="355" customFormat="1" ht="23.45" customHeight="1">
      <c r="A954" s="367"/>
      <c r="B954" s="367"/>
      <c r="C954" s="370"/>
      <c r="D954" s="370"/>
      <c r="E954" s="365"/>
      <c r="F954" s="371"/>
      <c r="G954" s="371"/>
      <c r="H954" s="371"/>
      <c r="I954" s="371"/>
      <c r="J954" s="394"/>
      <c r="K954" s="394"/>
      <c r="L954" s="395"/>
    </row>
    <row r="955" spans="1:12" s="355" customFormat="1" ht="23.45" customHeight="1">
      <c r="A955" s="367"/>
      <c r="B955" s="367"/>
      <c r="C955" s="370"/>
      <c r="D955" s="370"/>
      <c r="E955" s="365"/>
      <c r="F955" s="371"/>
      <c r="G955" s="371"/>
      <c r="H955" s="371"/>
      <c r="I955" s="371"/>
      <c r="J955" s="394"/>
      <c r="K955" s="394"/>
      <c r="L955" s="395"/>
    </row>
    <row r="956" spans="1:12" s="355" customFormat="1" ht="23.45" customHeight="1">
      <c r="A956" s="367"/>
      <c r="B956" s="367"/>
      <c r="C956" s="370"/>
      <c r="D956" s="370"/>
      <c r="E956" s="365"/>
      <c r="F956" s="371"/>
      <c r="G956" s="371"/>
      <c r="H956" s="371"/>
      <c r="I956" s="371"/>
      <c r="J956" s="394"/>
      <c r="K956" s="394"/>
      <c r="L956" s="395"/>
    </row>
    <row r="957" spans="1:12" s="355" customFormat="1" ht="23.45" customHeight="1">
      <c r="A957" s="367"/>
      <c r="B957" s="367"/>
      <c r="C957" s="370"/>
      <c r="D957" s="370"/>
      <c r="E957" s="365"/>
      <c r="F957" s="371"/>
      <c r="G957" s="371"/>
      <c r="H957" s="371"/>
      <c r="I957" s="371"/>
      <c r="J957" s="394"/>
      <c r="K957" s="394"/>
      <c r="L957" s="395"/>
    </row>
    <row r="958" spans="1:12" s="355" customFormat="1" ht="23.45" customHeight="1">
      <c r="A958" s="367"/>
      <c r="B958" s="367"/>
      <c r="C958" s="370"/>
      <c r="D958" s="370"/>
      <c r="E958" s="365"/>
      <c r="F958" s="371"/>
      <c r="G958" s="371"/>
      <c r="H958" s="371"/>
      <c r="I958" s="371"/>
      <c r="J958" s="394"/>
      <c r="K958" s="394"/>
      <c r="L958" s="395"/>
    </row>
    <row r="959" spans="1:12" s="355" customFormat="1" ht="23.45" customHeight="1">
      <c r="A959" s="367"/>
      <c r="B959" s="367"/>
      <c r="C959" s="370"/>
      <c r="D959" s="370"/>
      <c r="E959" s="365"/>
      <c r="F959" s="371"/>
      <c r="G959" s="371"/>
      <c r="H959" s="371"/>
      <c r="I959" s="371"/>
      <c r="J959" s="394"/>
      <c r="K959" s="394"/>
      <c r="L959" s="395"/>
    </row>
    <row r="960" spans="1:12" s="355" customFormat="1" ht="23.45" customHeight="1">
      <c r="A960" s="367"/>
      <c r="B960" s="367"/>
      <c r="C960" s="370"/>
      <c r="D960" s="370"/>
      <c r="E960" s="365"/>
      <c r="F960" s="371"/>
      <c r="G960" s="371"/>
      <c r="H960" s="371"/>
      <c r="I960" s="371"/>
      <c r="J960" s="394"/>
      <c r="K960" s="394"/>
      <c r="L960" s="395"/>
    </row>
    <row r="961" spans="1:12" s="355" customFormat="1" ht="23.45" customHeight="1">
      <c r="A961" s="367"/>
      <c r="B961" s="367"/>
      <c r="C961" s="370"/>
      <c r="D961" s="370"/>
      <c r="E961" s="365"/>
      <c r="F961" s="371"/>
      <c r="G961" s="371"/>
      <c r="H961" s="371"/>
      <c r="I961" s="371"/>
      <c r="J961" s="394"/>
      <c r="K961" s="394"/>
      <c r="L961" s="395"/>
    </row>
    <row r="962" spans="1:12" s="355" customFormat="1" ht="23.45" customHeight="1">
      <c r="A962" s="367"/>
      <c r="B962" s="367"/>
      <c r="C962" s="370"/>
      <c r="D962" s="370"/>
      <c r="E962" s="365"/>
      <c r="F962" s="371"/>
      <c r="G962" s="371"/>
      <c r="H962" s="371"/>
      <c r="I962" s="371"/>
      <c r="J962" s="394"/>
      <c r="K962" s="394"/>
      <c r="L962" s="395"/>
    </row>
    <row r="963" spans="1:12" s="355" customFormat="1" ht="23.45" customHeight="1">
      <c r="A963" s="367"/>
      <c r="B963" s="367"/>
      <c r="C963" s="370"/>
      <c r="D963" s="370"/>
      <c r="E963" s="365"/>
      <c r="F963" s="371"/>
      <c r="G963" s="371"/>
      <c r="H963" s="371"/>
      <c r="I963" s="371"/>
      <c r="J963" s="394"/>
      <c r="K963" s="394"/>
      <c r="L963" s="395"/>
    </row>
    <row r="964" spans="1:12" s="355" customFormat="1" ht="23.45" customHeight="1">
      <c r="A964" s="367"/>
      <c r="B964" s="367"/>
      <c r="C964" s="370"/>
      <c r="D964" s="370"/>
      <c r="E964" s="365"/>
      <c r="F964" s="371"/>
      <c r="G964" s="371"/>
      <c r="H964" s="371"/>
      <c r="I964" s="371"/>
      <c r="J964" s="394"/>
      <c r="K964" s="394"/>
      <c r="L964" s="395"/>
    </row>
    <row r="965" spans="1:12" s="355" customFormat="1" ht="23.45" customHeight="1">
      <c r="A965" s="367"/>
      <c r="B965" s="367"/>
      <c r="C965" s="370"/>
      <c r="D965" s="370"/>
      <c r="E965" s="365"/>
      <c r="F965" s="371"/>
      <c r="G965" s="371"/>
      <c r="H965" s="371"/>
      <c r="I965" s="371"/>
      <c r="J965" s="394"/>
      <c r="K965" s="394"/>
      <c r="L965" s="395"/>
    </row>
    <row r="966" spans="1:12" s="355" customFormat="1" ht="23.45" customHeight="1">
      <c r="A966" s="367"/>
      <c r="B966" s="367"/>
      <c r="C966" s="370"/>
      <c r="D966" s="370"/>
      <c r="E966" s="365"/>
      <c r="F966" s="371"/>
      <c r="G966" s="371"/>
      <c r="H966" s="371"/>
      <c r="I966" s="371"/>
      <c r="J966" s="394"/>
      <c r="K966" s="394"/>
      <c r="L966" s="395"/>
    </row>
    <row r="967" spans="1:12" s="355" customFormat="1" ht="23.45" customHeight="1">
      <c r="A967" s="367"/>
      <c r="B967" s="367"/>
      <c r="C967" s="370"/>
      <c r="D967" s="370"/>
      <c r="E967" s="365"/>
      <c r="F967" s="371"/>
      <c r="G967" s="371"/>
      <c r="H967" s="371"/>
      <c r="I967" s="371"/>
      <c r="J967" s="394"/>
      <c r="K967" s="394"/>
      <c r="L967" s="395"/>
    </row>
    <row r="968" spans="1:12" s="355" customFormat="1" ht="23.45" customHeight="1">
      <c r="A968" s="367"/>
      <c r="B968" s="367"/>
      <c r="C968" s="370"/>
      <c r="D968" s="370"/>
      <c r="E968" s="365"/>
      <c r="F968" s="371"/>
      <c r="G968" s="371"/>
      <c r="H968" s="371"/>
      <c r="I968" s="371"/>
      <c r="J968" s="394"/>
      <c r="K968" s="394"/>
      <c r="L968" s="395"/>
    </row>
    <row r="969" spans="1:12" s="355" customFormat="1" ht="23.45" customHeight="1">
      <c r="A969" s="367"/>
      <c r="B969" s="367"/>
      <c r="C969" s="370"/>
      <c r="D969" s="370"/>
      <c r="E969" s="365"/>
      <c r="F969" s="371"/>
      <c r="G969" s="371"/>
      <c r="H969" s="371"/>
      <c r="I969" s="371"/>
      <c r="J969" s="394"/>
      <c r="K969" s="394"/>
      <c r="L969" s="395"/>
    </row>
    <row r="970" spans="1:12" s="355" customFormat="1" ht="23.45" customHeight="1">
      <c r="A970" s="367"/>
      <c r="B970" s="367"/>
      <c r="C970" s="370"/>
      <c r="D970" s="370"/>
      <c r="E970" s="365"/>
      <c r="F970" s="371"/>
      <c r="G970" s="371"/>
      <c r="H970" s="371"/>
      <c r="I970" s="371"/>
      <c r="J970" s="394"/>
      <c r="K970" s="394"/>
      <c r="L970" s="395"/>
    </row>
    <row r="971" spans="1:12" s="355" customFormat="1" ht="23.45" customHeight="1">
      <c r="A971" s="367"/>
      <c r="B971" s="367"/>
      <c r="C971" s="370"/>
      <c r="D971" s="370"/>
      <c r="E971" s="365"/>
      <c r="F971" s="371"/>
      <c r="G971" s="371"/>
      <c r="H971" s="371"/>
      <c r="I971" s="371"/>
      <c r="J971" s="394"/>
      <c r="K971" s="394"/>
      <c r="L971" s="395"/>
    </row>
    <row r="972" spans="1:12" s="355" customFormat="1" ht="23.45" customHeight="1">
      <c r="A972" s="367"/>
      <c r="B972" s="367"/>
      <c r="C972" s="370"/>
      <c r="D972" s="370"/>
      <c r="E972" s="365"/>
      <c r="F972" s="371"/>
      <c r="G972" s="371"/>
      <c r="H972" s="371"/>
      <c r="I972" s="371"/>
      <c r="J972" s="394"/>
      <c r="K972" s="394"/>
      <c r="L972" s="395"/>
    </row>
    <row r="973" spans="1:12" s="355" customFormat="1" ht="23.45" customHeight="1">
      <c r="A973" s="367"/>
      <c r="B973" s="367"/>
      <c r="C973" s="370"/>
      <c r="D973" s="370"/>
      <c r="E973" s="365"/>
      <c r="F973" s="371"/>
      <c r="G973" s="371"/>
      <c r="H973" s="371"/>
      <c r="I973" s="371"/>
      <c r="J973" s="394"/>
      <c r="K973" s="394"/>
      <c r="L973" s="395"/>
    </row>
    <row r="974" spans="1:12" s="355" customFormat="1" ht="23.45" customHeight="1">
      <c r="A974" s="367"/>
      <c r="B974" s="367"/>
      <c r="C974" s="370"/>
      <c r="D974" s="370"/>
      <c r="E974" s="365"/>
      <c r="F974" s="371"/>
      <c r="G974" s="371"/>
      <c r="H974" s="371"/>
      <c r="I974" s="371"/>
      <c r="J974" s="394"/>
      <c r="K974" s="394"/>
      <c r="L974" s="395"/>
    </row>
    <row r="975" spans="1:12" s="355" customFormat="1" ht="23.45" customHeight="1">
      <c r="A975" s="367"/>
      <c r="B975" s="367"/>
      <c r="C975" s="370"/>
      <c r="D975" s="370"/>
      <c r="E975" s="365"/>
      <c r="F975" s="371"/>
      <c r="G975" s="371"/>
      <c r="H975" s="371"/>
      <c r="I975" s="371"/>
      <c r="J975" s="394"/>
      <c r="K975" s="394"/>
      <c r="L975" s="395"/>
    </row>
    <row r="976" spans="1:12" s="355" customFormat="1" ht="23.45" customHeight="1">
      <c r="A976" s="367"/>
      <c r="B976" s="367"/>
      <c r="C976" s="370"/>
      <c r="D976" s="370"/>
      <c r="E976" s="365"/>
      <c r="F976" s="371"/>
      <c r="G976" s="371"/>
      <c r="H976" s="371"/>
      <c r="I976" s="371"/>
      <c r="J976" s="394"/>
      <c r="K976" s="394"/>
      <c r="L976" s="395"/>
    </row>
    <row r="977" spans="1:12" s="355" customFormat="1" ht="23.45" customHeight="1">
      <c r="A977" s="367"/>
      <c r="B977" s="367"/>
      <c r="C977" s="370"/>
      <c r="D977" s="370"/>
      <c r="E977" s="365"/>
      <c r="F977" s="371"/>
      <c r="G977" s="371"/>
      <c r="H977" s="371"/>
      <c r="I977" s="371"/>
      <c r="J977" s="394"/>
      <c r="K977" s="394"/>
      <c r="L977" s="395"/>
    </row>
    <row r="978" spans="1:12" s="355" customFormat="1" ht="23.45" customHeight="1">
      <c r="A978" s="367"/>
      <c r="B978" s="367"/>
      <c r="C978" s="370"/>
      <c r="D978" s="370"/>
      <c r="E978" s="365"/>
      <c r="F978" s="371"/>
      <c r="G978" s="371"/>
      <c r="H978" s="371"/>
      <c r="I978" s="371"/>
      <c r="J978" s="394"/>
      <c r="K978" s="394"/>
      <c r="L978" s="395"/>
    </row>
    <row r="979" spans="1:12" s="355" customFormat="1" ht="23.45" customHeight="1">
      <c r="A979" s="367"/>
      <c r="B979" s="367"/>
      <c r="C979" s="370"/>
      <c r="D979" s="370"/>
      <c r="E979" s="365"/>
      <c r="F979" s="371"/>
      <c r="G979" s="371"/>
      <c r="H979" s="371"/>
      <c r="I979" s="371"/>
      <c r="J979" s="394"/>
      <c r="K979" s="394"/>
      <c r="L979" s="395"/>
    </row>
    <row r="980" spans="1:12" s="355" customFormat="1" ht="23.45" customHeight="1">
      <c r="A980" s="367"/>
      <c r="B980" s="367"/>
      <c r="C980" s="370"/>
      <c r="D980" s="370"/>
      <c r="E980" s="365"/>
      <c r="F980" s="371"/>
      <c r="G980" s="371"/>
      <c r="H980" s="371"/>
      <c r="I980" s="371"/>
      <c r="J980" s="394"/>
      <c r="K980" s="394"/>
      <c r="L980" s="395"/>
    </row>
    <row r="981" spans="1:12" s="355" customFormat="1" ht="23.45" customHeight="1">
      <c r="A981" s="367"/>
      <c r="B981" s="367"/>
      <c r="C981" s="370"/>
      <c r="D981" s="370"/>
      <c r="E981" s="365"/>
      <c r="F981" s="371"/>
      <c r="G981" s="371"/>
      <c r="H981" s="371"/>
      <c r="I981" s="371"/>
      <c r="J981" s="394"/>
      <c r="K981" s="394"/>
      <c r="L981" s="395"/>
    </row>
    <row r="982" spans="1:12" s="355" customFormat="1" ht="23.45" customHeight="1">
      <c r="A982" s="367"/>
      <c r="B982" s="367"/>
      <c r="C982" s="370"/>
      <c r="D982" s="370"/>
      <c r="E982" s="365"/>
      <c r="F982" s="371"/>
      <c r="G982" s="371"/>
      <c r="H982" s="371"/>
      <c r="I982" s="371"/>
      <c r="J982" s="394"/>
      <c r="K982" s="394"/>
      <c r="L982" s="395"/>
    </row>
    <row r="983" spans="1:12" s="355" customFormat="1" ht="23.45" customHeight="1">
      <c r="A983" s="367"/>
      <c r="B983" s="367"/>
      <c r="C983" s="370"/>
      <c r="D983" s="370"/>
      <c r="E983" s="365"/>
      <c r="F983" s="371"/>
      <c r="G983" s="371"/>
      <c r="H983" s="371"/>
      <c r="I983" s="371"/>
      <c r="J983" s="394"/>
      <c r="K983" s="394"/>
      <c r="L983" s="395"/>
    </row>
    <row r="984" spans="1:12" s="355" customFormat="1" ht="23.45" customHeight="1">
      <c r="A984" s="367"/>
      <c r="B984" s="367"/>
      <c r="C984" s="370"/>
      <c r="D984" s="370"/>
      <c r="E984" s="365"/>
      <c r="F984" s="371"/>
      <c r="G984" s="371"/>
      <c r="H984" s="371"/>
      <c r="I984" s="371"/>
      <c r="J984" s="394"/>
      <c r="K984" s="394"/>
      <c r="L984" s="395"/>
    </row>
    <row r="985" spans="1:12" s="355" customFormat="1" ht="23.45" customHeight="1">
      <c r="A985" s="367"/>
      <c r="B985" s="367"/>
      <c r="C985" s="370"/>
      <c r="D985" s="370"/>
      <c r="E985" s="365"/>
      <c r="F985" s="371"/>
      <c r="G985" s="371"/>
      <c r="H985" s="371"/>
      <c r="I985" s="371"/>
      <c r="J985" s="394"/>
      <c r="K985" s="394"/>
      <c r="L985" s="395"/>
    </row>
    <row r="986" spans="1:12" s="355" customFormat="1" ht="23.45" customHeight="1">
      <c r="A986" s="367"/>
      <c r="B986" s="367"/>
      <c r="C986" s="370"/>
      <c r="D986" s="370"/>
      <c r="E986" s="365"/>
      <c r="F986" s="371"/>
      <c r="G986" s="371"/>
      <c r="H986" s="371"/>
      <c r="I986" s="371"/>
      <c r="J986" s="394"/>
      <c r="K986" s="394"/>
      <c r="L986" s="395"/>
    </row>
    <row r="987" spans="1:12" s="355" customFormat="1" ht="23.45" customHeight="1">
      <c r="A987" s="367"/>
      <c r="B987" s="367"/>
      <c r="C987" s="370"/>
      <c r="D987" s="370"/>
      <c r="E987" s="365"/>
      <c r="F987" s="371"/>
      <c r="G987" s="371"/>
      <c r="H987" s="371"/>
      <c r="I987" s="371"/>
      <c r="J987" s="394"/>
      <c r="K987" s="394"/>
      <c r="L987" s="395"/>
    </row>
    <row r="988" spans="1:12" s="355" customFormat="1" ht="23.45" customHeight="1">
      <c r="A988" s="367"/>
      <c r="B988" s="367"/>
      <c r="C988" s="370"/>
      <c r="D988" s="370"/>
      <c r="E988" s="365"/>
      <c r="F988" s="371"/>
      <c r="G988" s="371"/>
      <c r="H988" s="371"/>
      <c r="I988" s="371"/>
      <c r="J988" s="394"/>
      <c r="K988" s="394"/>
      <c r="L988" s="395"/>
    </row>
    <row r="989" spans="1:12" s="355" customFormat="1" ht="23.45" customHeight="1">
      <c r="A989" s="367"/>
      <c r="B989" s="367"/>
      <c r="C989" s="370"/>
      <c r="D989" s="370"/>
      <c r="E989" s="365"/>
      <c r="F989" s="371"/>
      <c r="G989" s="371"/>
      <c r="H989" s="371"/>
      <c r="I989" s="371"/>
      <c r="J989" s="394"/>
      <c r="K989" s="394"/>
      <c r="L989" s="395"/>
    </row>
    <row r="990" spans="1:12" s="355" customFormat="1" ht="23.45" customHeight="1">
      <c r="A990" s="367"/>
      <c r="B990" s="367"/>
      <c r="C990" s="370"/>
      <c r="D990" s="370"/>
      <c r="E990" s="365"/>
      <c r="F990" s="371"/>
      <c r="G990" s="371"/>
      <c r="H990" s="371"/>
      <c r="I990" s="371"/>
      <c r="J990" s="394"/>
      <c r="K990" s="394"/>
      <c r="L990" s="395"/>
    </row>
    <row r="991" spans="1:12" s="355" customFormat="1" ht="23.45" customHeight="1">
      <c r="A991" s="367"/>
      <c r="B991" s="367"/>
      <c r="C991" s="370"/>
      <c r="D991" s="370"/>
      <c r="E991" s="365"/>
      <c r="F991" s="371"/>
      <c r="G991" s="371"/>
      <c r="H991" s="371"/>
      <c r="I991" s="371"/>
      <c r="J991" s="394"/>
      <c r="K991" s="394"/>
      <c r="L991" s="395"/>
    </row>
    <row r="992" spans="1:12" s="355" customFormat="1" ht="23.45" customHeight="1">
      <c r="A992" s="367"/>
      <c r="B992" s="367"/>
      <c r="C992" s="370"/>
      <c r="D992" s="370"/>
      <c r="E992" s="365"/>
      <c r="F992" s="371"/>
      <c r="G992" s="371"/>
      <c r="H992" s="371"/>
      <c r="I992" s="371"/>
      <c r="J992" s="394"/>
      <c r="K992" s="394"/>
      <c r="L992" s="395"/>
    </row>
    <row r="993" spans="1:12" s="355" customFormat="1" ht="23.45" customHeight="1">
      <c r="A993" s="367"/>
      <c r="B993" s="367"/>
      <c r="C993" s="370"/>
      <c r="D993" s="370"/>
      <c r="E993" s="365"/>
      <c r="F993" s="371"/>
      <c r="G993" s="371"/>
      <c r="H993" s="371"/>
      <c r="I993" s="371"/>
      <c r="J993" s="394"/>
      <c r="K993" s="394"/>
      <c r="L993" s="395"/>
    </row>
    <row r="994" spans="1:12" s="355" customFormat="1" ht="23.45" customHeight="1">
      <c r="A994" s="367"/>
      <c r="B994" s="367"/>
      <c r="C994" s="370"/>
      <c r="D994" s="370"/>
      <c r="E994" s="365"/>
      <c r="F994" s="371"/>
      <c r="G994" s="371"/>
      <c r="H994" s="371"/>
      <c r="I994" s="371"/>
      <c r="J994" s="394"/>
      <c r="K994" s="394"/>
      <c r="L994" s="395"/>
    </row>
    <row r="995" spans="1:12" s="355" customFormat="1" ht="23.45" customHeight="1">
      <c r="A995" s="367"/>
      <c r="B995" s="367"/>
      <c r="C995" s="370"/>
      <c r="D995" s="370"/>
      <c r="E995" s="365"/>
      <c r="F995" s="371"/>
      <c r="G995" s="371"/>
      <c r="H995" s="371"/>
      <c r="I995" s="371"/>
      <c r="J995" s="394"/>
      <c r="K995" s="394"/>
      <c r="L995" s="395"/>
    </row>
    <row r="996" spans="1:12" s="355" customFormat="1" ht="23.45" customHeight="1">
      <c r="A996" s="367"/>
      <c r="B996" s="367"/>
      <c r="C996" s="370"/>
      <c r="D996" s="370"/>
      <c r="E996" s="365"/>
      <c r="F996" s="371"/>
      <c r="G996" s="371"/>
      <c r="H996" s="371"/>
      <c r="I996" s="371"/>
      <c r="J996" s="394"/>
      <c r="K996" s="394"/>
      <c r="L996" s="395"/>
    </row>
    <row r="997" spans="1:12" s="355" customFormat="1" ht="23.45" customHeight="1">
      <c r="A997" s="367"/>
      <c r="B997" s="367"/>
      <c r="C997" s="370"/>
      <c r="D997" s="370"/>
      <c r="E997" s="365"/>
      <c r="F997" s="371"/>
      <c r="G997" s="371"/>
      <c r="H997" s="371"/>
      <c r="I997" s="371"/>
      <c r="J997" s="394"/>
      <c r="K997" s="394"/>
      <c r="L997" s="395"/>
    </row>
    <row r="998" spans="1:12" s="355" customFormat="1" ht="23.45" customHeight="1">
      <c r="A998" s="367"/>
      <c r="B998" s="367"/>
      <c r="C998" s="370"/>
      <c r="D998" s="370"/>
      <c r="E998" s="365"/>
      <c r="F998" s="371"/>
      <c r="G998" s="371"/>
      <c r="H998" s="371"/>
      <c r="I998" s="371"/>
      <c r="J998" s="394"/>
      <c r="K998" s="394"/>
      <c r="L998" s="395"/>
    </row>
    <row r="999" spans="1:12" s="355" customFormat="1" ht="23.45" customHeight="1">
      <c r="A999" s="367"/>
      <c r="B999" s="367"/>
      <c r="C999" s="370"/>
      <c r="D999" s="370"/>
      <c r="E999" s="365"/>
      <c r="F999" s="371"/>
      <c r="G999" s="371"/>
      <c r="H999" s="371"/>
      <c r="I999" s="371"/>
      <c r="J999" s="394"/>
      <c r="K999" s="394"/>
      <c r="L999" s="395"/>
    </row>
    <row r="1000" spans="1:12" s="355" customFormat="1" ht="23.45" customHeight="1">
      <c r="A1000" s="367"/>
      <c r="B1000" s="367"/>
      <c r="C1000" s="370"/>
      <c r="D1000" s="370"/>
      <c r="E1000" s="365"/>
      <c r="F1000" s="371"/>
      <c r="G1000" s="371"/>
      <c r="H1000" s="371"/>
      <c r="I1000" s="371"/>
      <c r="J1000" s="394"/>
      <c r="K1000" s="394"/>
      <c r="L1000" s="395"/>
    </row>
    <row r="1001" spans="1:12" s="355" customFormat="1" ht="23.45" customHeight="1">
      <c r="A1001" s="367"/>
      <c r="B1001" s="367"/>
      <c r="C1001" s="370"/>
      <c r="D1001" s="370"/>
      <c r="E1001" s="365"/>
      <c r="F1001" s="371"/>
      <c r="G1001" s="371"/>
      <c r="H1001" s="371"/>
      <c r="I1001" s="371"/>
      <c r="J1001" s="394"/>
      <c r="K1001" s="394"/>
      <c r="L1001" s="395"/>
    </row>
    <row r="1002" spans="1:12" s="355" customFormat="1" ht="23.45" customHeight="1">
      <c r="A1002" s="367"/>
      <c r="B1002" s="367"/>
      <c r="C1002" s="370"/>
      <c r="D1002" s="370"/>
      <c r="E1002" s="365"/>
      <c r="F1002" s="371"/>
      <c r="G1002" s="371"/>
      <c r="H1002" s="371"/>
      <c r="I1002" s="371"/>
      <c r="J1002" s="394"/>
      <c r="K1002" s="394"/>
      <c r="L1002" s="395"/>
    </row>
    <row r="1003" spans="1:12" s="355" customFormat="1" ht="23.45" customHeight="1">
      <c r="A1003" s="367"/>
      <c r="B1003" s="367"/>
      <c r="C1003" s="370"/>
      <c r="D1003" s="370"/>
      <c r="E1003" s="365"/>
      <c r="F1003" s="371"/>
      <c r="G1003" s="371"/>
      <c r="H1003" s="371"/>
      <c r="I1003" s="371"/>
      <c r="J1003" s="394"/>
      <c r="K1003" s="394"/>
      <c r="L1003" s="395"/>
    </row>
    <row r="1004" spans="1:12" s="355" customFormat="1" ht="23.45" customHeight="1">
      <c r="A1004" s="367"/>
      <c r="B1004" s="367"/>
      <c r="C1004" s="370"/>
      <c r="D1004" s="370"/>
      <c r="E1004" s="365"/>
      <c r="F1004" s="371"/>
      <c r="G1004" s="371"/>
      <c r="H1004" s="371"/>
      <c r="I1004" s="371"/>
      <c r="J1004" s="394"/>
      <c r="K1004" s="394"/>
      <c r="L1004" s="395"/>
    </row>
    <row r="1005" spans="1:12" s="355" customFormat="1" ht="23.45" customHeight="1">
      <c r="A1005" s="367"/>
      <c r="B1005" s="367"/>
      <c r="C1005" s="370"/>
      <c r="D1005" s="370"/>
      <c r="E1005" s="365"/>
      <c r="F1005" s="371"/>
      <c r="G1005" s="371"/>
      <c r="H1005" s="371"/>
      <c r="I1005" s="371"/>
      <c r="J1005" s="394"/>
      <c r="K1005" s="394"/>
      <c r="L1005" s="395"/>
    </row>
    <row r="1006" spans="1:12" s="355" customFormat="1" ht="23.45" customHeight="1">
      <c r="A1006" s="367"/>
      <c r="B1006" s="367"/>
      <c r="C1006" s="370"/>
      <c r="D1006" s="370"/>
      <c r="E1006" s="365"/>
      <c r="F1006" s="371"/>
      <c r="G1006" s="371"/>
      <c r="H1006" s="371"/>
      <c r="I1006" s="371"/>
      <c r="J1006" s="394"/>
      <c r="K1006" s="394"/>
      <c r="L1006" s="395"/>
    </row>
    <row r="1007" spans="1:12" s="355" customFormat="1" ht="23.45" customHeight="1">
      <c r="A1007" s="367"/>
      <c r="B1007" s="367"/>
      <c r="C1007" s="370"/>
      <c r="D1007" s="370"/>
      <c r="E1007" s="365"/>
      <c r="F1007" s="371"/>
      <c r="G1007" s="371"/>
      <c r="H1007" s="371"/>
      <c r="I1007" s="371"/>
      <c r="J1007" s="394"/>
      <c r="K1007" s="394"/>
      <c r="L1007" s="395"/>
    </row>
    <row r="1008" spans="1:12" s="355" customFormat="1" ht="23.45" customHeight="1">
      <c r="A1008" s="367"/>
      <c r="B1008" s="367"/>
      <c r="C1008" s="370"/>
      <c r="D1008" s="370"/>
      <c r="E1008" s="365"/>
      <c r="F1008" s="371"/>
      <c r="G1008" s="371"/>
      <c r="H1008" s="371"/>
      <c r="I1008" s="371"/>
      <c r="J1008" s="394"/>
      <c r="K1008" s="394"/>
      <c r="L1008" s="395"/>
    </row>
    <row r="1009" spans="1:12" s="355" customFormat="1" ht="23.45" customHeight="1">
      <c r="A1009" s="367"/>
      <c r="B1009" s="367"/>
      <c r="C1009" s="370"/>
      <c r="D1009" s="370"/>
      <c r="E1009" s="365"/>
      <c r="F1009" s="371"/>
      <c r="G1009" s="371"/>
      <c r="H1009" s="371"/>
      <c r="I1009" s="371"/>
      <c r="J1009" s="394"/>
      <c r="K1009" s="394"/>
      <c r="L1009" s="395"/>
    </row>
    <row r="1010" spans="1:12" s="355" customFormat="1" ht="23.45" customHeight="1">
      <c r="A1010" s="367"/>
      <c r="B1010" s="367"/>
      <c r="C1010" s="370"/>
      <c r="D1010" s="370"/>
      <c r="E1010" s="365"/>
      <c r="F1010" s="371"/>
      <c r="G1010" s="371"/>
      <c r="H1010" s="371"/>
      <c r="I1010" s="371"/>
      <c r="J1010" s="394"/>
      <c r="K1010" s="394"/>
      <c r="L1010" s="395"/>
    </row>
    <row r="1011" spans="1:12" s="355" customFormat="1" ht="23.45" customHeight="1">
      <c r="A1011" s="367"/>
      <c r="B1011" s="367"/>
      <c r="C1011" s="370"/>
      <c r="D1011" s="370"/>
      <c r="E1011" s="365"/>
      <c r="F1011" s="371"/>
      <c r="G1011" s="371"/>
      <c r="H1011" s="371"/>
      <c r="I1011" s="371"/>
      <c r="J1011" s="394"/>
      <c r="K1011" s="394"/>
      <c r="L1011" s="395"/>
    </row>
    <row r="1012" spans="1:12" s="355" customFormat="1" ht="23.45" customHeight="1">
      <c r="A1012" s="367"/>
      <c r="B1012" s="367"/>
      <c r="C1012" s="370"/>
      <c r="D1012" s="370"/>
      <c r="E1012" s="365"/>
      <c r="F1012" s="371"/>
      <c r="G1012" s="371"/>
      <c r="H1012" s="371"/>
      <c r="I1012" s="371"/>
      <c r="J1012" s="394"/>
      <c r="K1012" s="394"/>
      <c r="L1012" s="395"/>
    </row>
    <row r="1013" spans="1:12" s="355" customFormat="1" ht="23.45" customHeight="1">
      <c r="A1013" s="367"/>
      <c r="B1013" s="367"/>
      <c r="C1013" s="370"/>
      <c r="D1013" s="370"/>
      <c r="E1013" s="365"/>
      <c r="F1013" s="371"/>
      <c r="G1013" s="371"/>
      <c r="H1013" s="371"/>
      <c r="I1013" s="371"/>
      <c r="J1013" s="394"/>
      <c r="K1013" s="394"/>
      <c r="L1013" s="395"/>
    </row>
    <row r="1014" spans="1:12" s="355" customFormat="1" ht="23.45" customHeight="1">
      <c r="A1014" s="367"/>
      <c r="B1014" s="367"/>
      <c r="C1014" s="370"/>
      <c r="D1014" s="370"/>
      <c r="E1014" s="365"/>
      <c r="F1014" s="371"/>
      <c r="G1014" s="371"/>
      <c r="H1014" s="371"/>
      <c r="I1014" s="371"/>
      <c r="J1014" s="394"/>
      <c r="K1014" s="394"/>
      <c r="L1014" s="395"/>
    </row>
    <row r="1015" spans="1:12" s="355" customFormat="1" ht="23.45" customHeight="1">
      <c r="A1015" s="367"/>
      <c r="B1015" s="367"/>
      <c r="C1015" s="370"/>
      <c r="D1015" s="370"/>
      <c r="E1015" s="365"/>
      <c r="F1015" s="371"/>
      <c r="G1015" s="371"/>
      <c r="H1015" s="371"/>
      <c r="I1015" s="371"/>
      <c r="J1015" s="394"/>
      <c r="K1015" s="394"/>
      <c r="L1015" s="395"/>
    </row>
    <row r="1016" spans="1:12" s="355" customFormat="1" ht="23.45" customHeight="1">
      <c r="A1016" s="367"/>
      <c r="B1016" s="367"/>
      <c r="C1016" s="370"/>
      <c r="D1016" s="370"/>
      <c r="E1016" s="365"/>
      <c r="F1016" s="371"/>
      <c r="G1016" s="371"/>
      <c r="H1016" s="371"/>
      <c r="I1016" s="371"/>
      <c r="J1016" s="394"/>
      <c r="K1016" s="394"/>
      <c r="L1016" s="395"/>
    </row>
    <row r="1017" spans="1:12" s="355" customFormat="1" ht="23.45" customHeight="1">
      <c r="A1017" s="367"/>
      <c r="B1017" s="367"/>
      <c r="C1017" s="370"/>
      <c r="D1017" s="370"/>
      <c r="E1017" s="365"/>
      <c r="F1017" s="371"/>
      <c r="G1017" s="371"/>
      <c r="H1017" s="371"/>
      <c r="I1017" s="371"/>
      <c r="J1017" s="394"/>
      <c r="K1017" s="394"/>
      <c r="L1017" s="395"/>
    </row>
    <row r="1018" spans="1:12" s="355" customFormat="1" ht="23.45" customHeight="1">
      <c r="A1018" s="367"/>
      <c r="B1018" s="367"/>
      <c r="C1018" s="370"/>
      <c r="D1018" s="370"/>
      <c r="E1018" s="365"/>
      <c r="F1018" s="371"/>
      <c r="G1018" s="371"/>
      <c r="H1018" s="371"/>
      <c r="I1018" s="371"/>
      <c r="J1018" s="394"/>
      <c r="K1018" s="394"/>
      <c r="L1018" s="395"/>
    </row>
    <row r="1019" spans="1:12" s="355" customFormat="1" ht="23.45" customHeight="1">
      <c r="A1019" s="367"/>
      <c r="B1019" s="367"/>
      <c r="C1019" s="370"/>
      <c r="D1019" s="370"/>
      <c r="E1019" s="365"/>
      <c r="F1019" s="371"/>
      <c r="G1019" s="371"/>
      <c r="H1019" s="371"/>
      <c r="I1019" s="371"/>
      <c r="J1019" s="394"/>
      <c r="K1019" s="394"/>
      <c r="L1019" s="395"/>
    </row>
    <row r="1020" spans="1:12" s="355" customFormat="1" ht="23.45" customHeight="1">
      <c r="A1020" s="367"/>
      <c r="B1020" s="367"/>
      <c r="C1020" s="370"/>
      <c r="D1020" s="370"/>
      <c r="E1020" s="365"/>
      <c r="F1020" s="371"/>
      <c r="G1020" s="371"/>
      <c r="H1020" s="371"/>
      <c r="I1020" s="371"/>
      <c r="J1020" s="394"/>
      <c r="K1020" s="394"/>
      <c r="L1020" s="395"/>
    </row>
    <row r="1021" spans="1:12" s="355" customFormat="1" ht="23.45" customHeight="1">
      <c r="A1021" s="367"/>
      <c r="B1021" s="367"/>
      <c r="C1021" s="370"/>
      <c r="D1021" s="370"/>
      <c r="E1021" s="365"/>
      <c r="F1021" s="371"/>
      <c r="G1021" s="371"/>
      <c r="H1021" s="371"/>
      <c r="I1021" s="371"/>
      <c r="J1021" s="394"/>
      <c r="K1021" s="394"/>
      <c r="L1021" s="395"/>
    </row>
    <row r="1022" spans="1:12" s="355" customFormat="1" ht="23.45" customHeight="1">
      <c r="A1022" s="367"/>
      <c r="B1022" s="367"/>
      <c r="C1022" s="370"/>
      <c r="D1022" s="370"/>
      <c r="E1022" s="365"/>
      <c r="F1022" s="371"/>
      <c r="G1022" s="371"/>
      <c r="H1022" s="371"/>
      <c r="I1022" s="371"/>
      <c r="J1022" s="394"/>
      <c r="K1022" s="394"/>
      <c r="L1022" s="395"/>
    </row>
    <row r="1023" spans="1:12" s="355" customFormat="1" ht="23.45" customHeight="1">
      <c r="A1023" s="367"/>
      <c r="B1023" s="367"/>
      <c r="C1023" s="370"/>
      <c r="D1023" s="370"/>
      <c r="E1023" s="365"/>
      <c r="F1023" s="371"/>
      <c r="G1023" s="371"/>
      <c r="H1023" s="371"/>
      <c r="I1023" s="371"/>
      <c r="J1023" s="394"/>
      <c r="K1023" s="394"/>
      <c r="L1023" s="395"/>
    </row>
    <row r="1024" spans="1:12" s="355" customFormat="1" ht="23.45" customHeight="1">
      <c r="A1024" s="367"/>
      <c r="B1024" s="367"/>
      <c r="C1024" s="370"/>
      <c r="D1024" s="370"/>
      <c r="E1024" s="365"/>
      <c r="F1024" s="371"/>
      <c r="G1024" s="371"/>
      <c r="H1024" s="371"/>
      <c r="I1024" s="371"/>
      <c r="J1024" s="394"/>
      <c r="K1024" s="394"/>
      <c r="L1024" s="395"/>
    </row>
    <row r="1025" spans="1:12" s="355" customFormat="1" ht="23.45" customHeight="1">
      <c r="A1025" s="367"/>
      <c r="B1025" s="367"/>
      <c r="C1025" s="370"/>
      <c r="D1025" s="370"/>
      <c r="E1025" s="365"/>
      <c r="F1025" s="371"/>
      <c r="G1025" s="371"/>
      <c r="H1025" s="371"/>
      <c r="I1025" s="371"/>
      <c r="J1025" s="394"/>
      <c r="K1025" s="394"/>
      <c r="L1025" s="395"/>
    </row>
    <row r="1026" spans="1:12" s="355" customFormat="1" ht="23.45" customHeight="1">
      <c r="A1026" s="367"/>
      <c r="B1026" s="367"/>
      <c r="C1026" s="370"/>
      <c r="D1026" s="370"/>
      <c r="E1026" s="365"/>
      <c r="F1026" s="371"/>
      <c r="G1026" s="371"/>
      <c r="H1026" s="371"/>
      <c r="I1026" s="371"/>
      <c r="J1026" s="394"/>
      <c r="K1026" s="394"/>
      <c r="L1026" s="395"/>
    </row>
    <row r="1027" spans="1:12" s="355" customFormat="1" ht="23.45" customHeight="1">
      <c r="A1027" s="367"/>
      <c r="B1027" s="367"/>
      <c r="C1027" s="370"/>
      <c r="D1027" s="370"/>
      <c r="E1027" s="365"/>
      <c r="F1027" s="371"/>
      <c r="G1027" s="371"/>
      <c r="H1027" s="371"/>
      <c r="I1027" s="371"/>
      <c r="J1027" s="394"/>
      <c r="K1027" s="394"/>
      <c r="L1027" s="395"/>
    </row>
    <row r="1028" spans="1:12" s="355" customFormat="1" ht="23.45" customHeight="1">
      <c r="A1028" s="367"/>
      <c r="B1028" s="367"/>
      <c r="C1028" s="370"/>
      <c r="D1028" s="370"/>
      <c r="E1028" s="365"/>
      <c r="F1028" s="371"/>
      <c r="G1028" s="371"/>
      <c r="H1028" s="371"/>
      <c r="I1028" s="371"/>
      <c r="J1028" s="394"/>
      <c r="K1028" s="394"/>
      <c r="L1028" s="395"/>
    </row>
    <row r="1029" spans="1:12" s="355" customFormat="1" ht="23.45" customHeight="1">
      <c r="A1029" s="367"/>
      <c r="B1029" s="367"/>
      <c r="C1029" s="370"/>
      <c r="D1029" s="370"/>
      <c r="E1029" s="365"/>
      <c r="F1029" s="371"/>
      <c r="G1029" s="371"/>
      <c r="H1029" s="371"/>
      <c r="I1029" s="371"/>
      <c r="J1029" s="394"/>
      <c r="K1029" s="394"/>
      <c r="L1029" s="395"/>
    </row>
    <row r="1030" spans="1:12" s="355" customFormat="1" ht="23.45" customHeight="1">
      <c r="A1030" s="367"/>
      <c r="B1030" s="367"/>
      <c r="C1030" s="370"/>
      <c r="D1030" s="370"/>
      <c r="E1030" s="365"/>
      <c r="F1030" s="371"/>
      <c r="G1030" s="371"/>
      <c r="H1030" s="371"/>
      <c r="I1030" s="371"/>
      <c r="J1030" s="394"/>
      <c r="K1030" s="394"/>
      <c r="L1030" s="395"/>
    </row>
    <row r="1031" spans="1:12" s="355" customFormat="1" ht="23.45" customHeight="1">
      <c r="A1031" s="367"/>
      <c r="B1031" s="367"/>
      <c r="C1031" s="370"/>
      <c r="D1031" s="370"/>
      <c r="E1031" s="365"/>
      <c r="F1031" s="371"/>
      <c r="G1031" s="371"/>
      <c r="H1031" s="371"/>
      <c r="I1031" s="371"/>
      <c r="J1031" s="394"/>
      <c r="K1031" s="394"/>
      <c r="L1031" s="395"/>
    </row>
    <row r="1032" spans="1:12" s="355" customFormat="1" ht="23.45" customHeight="1">
      <c r="A1032" s="367"/>
      <c r="B1032" s="367"/>
      <c r="C1032" s="370"/>
      <c r="D1032" s="370"/>
      <c r="E1032" s="365"/>
      <c r="F1032" s="371"/>
      <c r="G1032" s="371"/>
      <c r="H1032" s="371"/>
      <c r="I1032" s="371"/>
      <c r="J1032" s="394"/>
      <c r="K1032" s="394"/>
      <c r="L1032" s="395"/>
    </row>
    <row r="1033" spans="1:12" s="355" customFormat="1" ht="23.45" customHeight="1">
      <c r="A1033" s="367"/>
      <c r="B1033" s="367"/>
      <c r="C1033" s="370"/>
      <c r="D1033" s="370"/>
      <c r="E1033" s="365"/>
      <c r="F1033" s="371"/>
      <c r="G1033" s="371"/>
      <c r="H1033" s="371"/>
      <c r="I1033" s="371"/>
      <c r="J1033" s="394"/>
      <c r="K1033" s="394"/>
      <c r="L1033" s="395"/>
    </row>
    <row r="1034" spans="1:12" s="355" customFormat="1" ht="23.45" customHeight="1">
      <c r="A1034" s="367"/>
      <c r="B1034" s="367"/>
      <c r="C1034" s="370"/>
      <c r="D1034" s="370"/>
      <c r="E1034" s="365"/>
      <c r="F1034" s="371"/>
      <c r="G1034" s="371"/>
      <c r="H1034" s="371"/>
      <c r="I1034" s="371"/>
      <c r="J1034" s="394"/>
      <c r="K1034" s="394"/>
      <c r="L1034" s="395"/>
    </row>
    <row r="1035" spans="1:12" s="355" customFormat="1" ht="23.45" customHeight="1">
      <c r="A1035" s="367"/>
      <c r="B1035" s="367"/>
      <c r="C1035" s="370"/>
      <c r="D1035" s="370"/>
      <c r="E1035" s="365"/>
      <c r="F1035" s="371"/>
      <c r="G1035" s="371"/>
      <c r="H1035" s="371"/>
      <c r="I1035" s="371"/>
      <c r="J1035" s="394"/>
      <c r="K1035" s="394"/>
      <c r="L1035" s="395"/>
    </row>
    <row r="1036" spans="1:12" s="355" customFormat="1" ht="23.45" customHeight="1">
      <c r="A1036" s="367"/>
      <c r="B1036" s="367"/>
      <c r="C1036" s="370"/>
      <c r="D1036" s="370"/>
      <c r="E1036" s="365"/>
      <c r="F1036" s="371"/>
      <c r="G1036" s="371"/>
      <c r="H1036" s="371"/>
      <c r="I1036" s="371"/>
      <c r="J1036" s="394"/>
      <c r="K1036" s="394"/>
      <c r="L1036" s="395"/>
    </row>
    <row r="1037" spans="1:12" s="355" customFormat="1" ht="23.45" customHeight="1">
      <c r="A1037" s="367"/>
      <c r="B1037" s="367"/>
      <c r="C1037" s="370"/>
      <c r="D1037" s="370"/>
      <c r="E1037" s="365"/>
      <c r="F1037" s="371"/>
      <c r="G1037" s="371"/>
      <c r="H1037" s="371"/>
      <c r="I1037" s="371"/>
      <c r="J1037" s="394"/>
      <c r="K1037" s="394"/>
      <c r="L1037" s="395"/>
    </row>
    <row r="1038" spans="1:12" s="355" customFormat="1" ht="23.45" customHeight="1">
      <c r="A1038" s="367"/>
      <c r="B1038" s="367"/>
      <c r="C1038" s="370"/>
      <c r="D1038" s="370"/>
      <c r="E1038" s="365"/>
      <c r="F1038" s="371"/>
      <c r="G1038" s="371"/>
      <c r="H1038" s="371"/>
      <c r="I1038" s="371"/>
      <c r="J1038" s="394"/>
      <c r="K1038" s="394"/>
      <c r="L1038" s="395"/>
    </row>
    <row r="1039" spans="1:12" s="355" customFormat="1" ht="23.45" customHeight="1">
      <c r="A1039" s="367"/>
      <c r="B1039" s="367"/>
      <c r="C1039" s="370"/>
      <c r="D1039" s="370"/>
      <c r="E1039" s="365"/>
      <c r="F1039" s="371"/>
      <c r="G1039" s="371"/>
      <c r="H1039" s="371"/>
      <c r="I1039" s="371"/>
      <c r="J1039" s="394"/>
      <c r="K1039" s="394"/>
      <c r="L1039" s="395"/>
    </row>
    <row r="1040" spans="1:12" s="355" customFormat="1" ht="23.45" customHeight="1">
      <c r="A1040" s="367"/>
      <c r="B1040" s="367"/>
      <c r="C1040" s="370"/>
      <c r="D1040" s="370"/>
      <c r="E1040" s="365"/>
      <c r="F1040" s="371"/>
      <c r="G1040" s="371"/>
      <c r="H1040" s="371"/>
      <c r="I1040" s="371"/>
      <c r="J1040" s="394"/>
      <c r="K1040" s="394"/>
      <c r="L1040" s="395"/>
    </row>
    <row r="1041" spans="1:12" s="355" customFormat="1" ht="23.45" customHeight="1">
      <c r="A1041" s="367"/>
      <c r="B1041" s="367"/>
      <c r="C1041" s="370"/>
      <c r="D1041" s="370"/>
      <c r="E1041" s="365"/>
      <c r="F1041" s="371"/>
      <c r="G1041" s="371"/>
      <c r="H1041" s="371"/>
      <c r="I1041" s="371"/>
      <c r="J1041" s="394"/>
      <c r="K1041" s="394"/>
      <c r="L1041" s="395"/>
    </row>
    <row r="1042" spans="1:12" s="355" customFormat="1" ht="23.45" customHeight="1">
      <c r="A1042" s="367"/>
      <c r="B1042" s="367"/>
      <c r="C1042" s="370"/>
      <c r="D1042" s="370"/>
      <c r="E1042" s="365"/>
      <c r="F1042" s="371"/>
      <c r="G1042" s="371"/>
      <c r="H1042" s="371"/>
      <c r="I1042" s="371"/>
      <c r="J1042" s="394"/>
      <c r="K1042" s="394"/>
      <c r="L1042" s="395"/>
    </row>
    <row r="1043" spans="1:12" s="355" customFormat="1" ht="23.45" customHeight="1">
      <c r="A1043" s="367"/>
      <c r="B1043" s="367"/>
      <c r="C1043" s="370"/>
      <c r="D1043" s="370"/>
      <c r="E1043" s="365"/>
      <c r="F1043" s="371"/>
      <c r="G1043" s="371"/>
      <c r="H1043" s="371"/>
      <c r="I1043" s="371"/>
      <c r="J1043" s="394"/>
      <c r="K1043" s="394"/>
      <c r="L1043" s="395"/>
    </row>
    <row r="1044" spans="1:12" s="355" customFormat="1" ht="23.45" customHeight="1">
      <c r="A1044" s="367"/>
      <c r="B1044" s="367"/>
      <c r="C1044" s="370"/>
      <c r="D1044" s="370"/>
      <c r="E1044" s="365"/>
      <c r="F1044" s="371"/>
      <c r="G1044" s="371"/>
      <c r="H1044" s="371"/>
      <c r="I1044" s="371"/>
      <c r="J1044" s="394"/>
      <c r="K1044" s="394"/>
      <c r="L1044" s="395"/>
    </row>
    <row r="1045" spans="1:12" s="355" customFormat="1" ht="23.45" customHeight="1">
      <c r="A1045" s="367"/>
      <c r="B1045" s="367"/>
      <c r="C1045" s="370"/>
      <c r="D1045" s="370"/>
      <c r="E1045" s="365"/>
      <c r="F1045" s="371"/>
      <c r="G1045" s="371"/>
      <c r="H1045" s="371"/>
      <c r="I1045" s="371"/>
      <c r="J1045" s="394"/>
      <c r="K1045" s="394"/>
      <c r="L1045" s="395"/>
    </row>
    <row r="1046" spans="1:12" s="355" customFormat="1" ht="23.45" customHeight="1">
      <c r="A1046" s="367"/>
      <c r="B1046" s="367"/>
      <c r="C1046" s="370"/>
      <c r="D1046" s="370"/>
      <c r="E1046" s="365"/>
      <c r="F1046" s="371"/>
      <c r="G1046" s="371"/>
      <c r="H1046" s="371"/>
      <c r="I1046" s="371"/>
      <c r="J1046" s="394"/>
      <c r="K1046" s="394"/>
      <c r="L1046" s="395"/>
    </row>
    <row r="1047" spans="1:12" s="355" customFormat="1" ht="23.45" customHeight="1">
      <c r="A1047" s="367"/>
      <c r="B1047" s="367"/>
      <c r="C1047" s="370"/>
      <c r="D1047" s="370"/>
      <c r="E1047" s="365"/>
      <c r="F1047" s="371"/>
      <c r="G1047" s="371"/>
      <c r="H1047" s="371"/>
      <c r="I1047" s="371"/>
      <c r="J1047" s="394"/>
      <c r="K1047" s="394"/>
      <c r="L1047" s="395"/>
    </row>
    <row r="1048" spans="1:12" s="355" customFormat="1" ht="23.45" customHeight="1">
      <c r="A1048" s="367"/>
      <c r="B1048" s="367"/>
      <c r="C1048" s="370"/>
      <c r="D1048" s="370"/>
      <c r="E1048" s="365"/>
      <c r="F1048" s="371"/>
      <c r="G1048" s="371"/>
      <c r="H1048" s="371"/>
      <c r="I1048" s="371"/>
      <c r="J1048" s="394"/>
      <c r="K1048" s="394"/>
      <c r="L1048" s="395"/>
    </row>
    <row r="1049" spans="1:12" s="355" customFormat="1" ht="23.45" customHeight="1">
      <c r="A1049" s="367"/>
      <c r="B1049" s="367"/>
      <c r="C1049" s="370"/>
      <c r="D1049" s="370"/>
      <c r="E1049" s="365"/>
      <c r="F1049" s="371"/>
      <c r="G1049" s="371"/>
      <c r="H1049" s="371"/>
      <c r="I1049" s="371"/>
      <c r="J1049" s="394"/>
      <c r="K1049" s="394"/>
      <c r="L1049" s="395"/>
    </row>
    <row r="1050" spans="1:12" s="355" customFormat="1" ht="23.45" customHeight="1">
      <c r="A1050" s="367"/>
      <c r="B1050" s="367"/>
      <c r="C1050" s="370"/>
      <c r="D1050" s="370"/>
      <c r="E1050" s="365"/>
      <c r="F1050" s="371"/>
      <c r="G1050" s="371"/>
      <c r="H1050" s="371"/>
      <c r="I1050" s="371"/>
      <c r="J1050" s="394"/>
      <c r="K1050" s="394"/>
      <c r="L1050" s="395"/>
    </row>
    <row r="1051" spans="1:12" s="355" customFormat="1" ht="23.45" customHeight="1">
      <c r="A1051" s="367"/>
      <c r="B1051" s="367"/>
      <c r="C1051" s="370"/>
      <c r="D1051" s="370"/>
      <c r="E1051" s="365"/>
      <c r="F1051" s="371"/>
      <c r="G1051" s="371"/>
      <c r="H1051" s="371"/>
      <c r="I1051" s="371"/>
      <c r="J1051" s="394"/>
      <c r="K1051" s="394"/>
      <c r="L1051" s="395"/>
    </row>
    <row r="1052" spans="1:12" s="355" customFormat="1" ht="23.45" customHeight="1">
      <c r="A1052" s="367"/>
      <c r="B1052" s="367"/>
      <c r="C1052" s="370"/>
      <c r="D1052" s="370"/>
      <c r="E1052" s="365"/>
      <c r="F1052" s="371"/>
      <c r="G1052" s="371"/>
      <c r="H1052" s="371"/>
      <c r="I1052" s="371"/>
      <c r="J1052" s="394"/>
      <c r="K1052" s="394"/>
      <c r="L1052" s="395"/>
    </row>
    <row r="1053" spans="1:12" s="355" customFormat="1" ht="23.45" customHeight="1">
      <c r="A1053" s="367"/>
      <c r="B1053" s="367"/>
      <c r="C1053" s="370"/>
      <c r="D1053" s="370"/>
      <c r="E1053" s="365"/>
      <c r="F1053" s="371"/>
      <c r="G1053" s="371"/>
      <c r="H1053" s="371"/>
      <c r="I1053" s="371"/>
      <c r="J1053" s="394"/>
      <c r="K1053" s="394"/>
      <c r="L1053" s="395"/>
    </row>
    <row r="1054" spans="1:12" s="355" customFormat="1" ht="23.45" customHeight="1">
      <c r="A1054" s="367"/>
      <c r="B1054" s="367"/>
      <c r="C1054" s="370"/>
      <c r="D1054" s="370"/>
      <c r="E1054" s="365"/>
      <c r="F1054" s="371"/>
      <c r="G1054" s="371"/>
      <c r="H1054" s="371"/>
      <c r="I1054" s="371"/>
      <c r="J1054" s="394"/>
      <c r="K1054" s="394"/>
      <c r="L1054" s="395"/>
    </row>
    <row r="1055" spans="1:12" s="355" customFormat="1" ht="23.45" customHeight="1">
      <c r="A1055" s="367"/>
      <c r="B1055" s="367"/>
      <c r="C1055" s="370"/>
      <c r="D1055" s="370"/>
      <c r="E1055" s="365"/>
      <c r="F1055" s="371"/>
      <c r="G1055" s="371"/>
      <c r="H1055" s="371"/>
      <c r="I1055" s="371"/>
      <c r="J1055" s="394"/>
      <c r="K1055" s="394"/>
      <c r="L1055" s="395"/>
    </row>
    <row r="1056" spans="1:12" s="355" customFormat="1" ht="23.45" customHeight="1">
      <c r="A1056" s="367"/>
      <c r="B1056" s="367"/>
      <c r="C1056" s="370"/>
      <c r="D1056" s="370"/>
      <c r="E1056" s="365"/>
      <c r="F1056" s="371"/>
      <c r="G1056" s="371"/>
      <c r="H1056" s="371"/>
      <c r="I1056" s="371"/>
      <c r="J1056" s="394"/>
      <c r="K1056" s="394"/>
      <c r="L1056" s="395"/>
    </row>
    <row r="1057" spans="1:12" s="355" customFormat="1" ht="23.45" customHeight="1">
      <c r="A1057" s="367"/>
      <c r="B1057" s="367"/>
      <c r="C1057" s="370"/>
      <c r="D1057" s="370"/>
      <c r="E1057" s="365"/>
      <c r="F1057" s="371"/>
      <c r="G1057" s="371"/>
      <c r="H1057" s="371"/>
      <c r="I1057" s="371"/>
      <c r="J1057" s="394"/>
      <c r="K1057" s="394"/>
      <c r="L1057" s="395"/>
    </row>
    <row r="1058" spans="1:12" s="355" customFormat="1" ht="23.45" customHeight="1">
      <c r="A1058" s="367"/>
      <c r="B1058" s="367"/>
      <c r="C1058" s="370"/>
      <c r="D1058" s="370"/>
      <c r="E1058" s="365"/>
      <c r="F1058" s="371"/>
      <c r="G1058" s="371"/>
      <c r="H1058" s="371"/>
      <c r="I1058" s="371"/>
      <c r="J1058" s="394"/>
      <c r="K1058" s="394"/>
      <c r="L1058" s="395"/>
    </row>
    <row r="1059" spans="1:12" s="355" customFormat="1" ht="23.45" customHeight="1">
      <c r="A1059" s="367"/>
      <c r="B1059" s="367"/>
      <c r="C1059" s="370"/>
      <c r="D1059" s="370"/>
      <c r="E1059" s="365"/>
      <c r="F1059" s="371"/>
      <c r="G1059" s="371"/>
      <c r="H1059" s="371"/>
      <c r="I1059" s="371"/>
      <c r="J1059" s="394"/>
      <c r="K1059" s="394"/>
      <c r="L1059" s="395"/>
    </row>
    <row r="1060" spans="1:12" s="355" customFormat="1" ht="23.45" customHeight="1">
      <c r="A1060" s="367"/>
      <c r="B1060" s="367"/>
      <c r="C1060" s="370"/>
      <c r="D1060" s="370"/>
      <c r="E1060" s="365"/>
      <c r="F1060" s="371"/>
      <c r="G1060" s="371"/>
      <c r="H1060" s="371"/>
      <c r="I1060" s="371"/>
      <c r="J1060" s="394"/>
      <c r="K1060" s="394"/>
      <c r="L1060" s="395"/>
    </row>
    <row r="1061" spans="1:12" s="355" customFormat="1" ht="23.45" customHeight="1">
      <c r="A1061" s="367"/>
      <c r="B1061" s="367"/>
      <c r="C1061" s="370"/>
      <c r="D1061" s="370"/>
      <c r="E1061" s="365"/>
      <c r="F1061" s="371"/>
      <c r="G1061" s="371"/>
      <c r="H1061" s="371"/>
      <c r="I1061" s="371"/>
      <c r="J1061" s="394"/>
      <c r="K1061" s="394"/>
      <c r="L1061" s="395"/>
    </row>
    <row r="1062" spans="1:12" s="355" customFormat="1" ht="23.45" customHeight="1">
      <c r="A1062" s="367"/>
      <c r="B1062" s="367"/>
      <c r="C1062" s="370"/>
      <c r="D1062" s="370"/>
      <c r="E1062" s="365"/>
      <c r="F1062" s="371"/>
      <c r="G1062" s="371"/>
      <c r="H1062" s="371"/>
      <c r="I1062" s="371"/>
      <c r="J1062" s="394"/>
      <c r="K1062" s="394"/>
      <c r="L1062" s="395"/>
    </row>
    <row r="1063" spans="1:12" s="355" customFormat="1" ht="23.45" customHeight="1">
      <c r="A1063" s="367"/>
      <c r="B1063" s="367"/>
      <c r="C1063" s="370"/>
      <c r="D1063" s="370"/>
      <c r="E1063" s="365"/>
      <c r="F1063" s="371"/>
      <c r="G1063" s="371"/>
      <c r="H1063" s="371"/>
      <c r="I1063" s="371"/>
      <c r="J1063" s="394"/>
      <c r="K1063" s="394"/>
      <c r="L1063" s="395"/>
    </row>
    <row r="1064" spans="1:12" s="355" customFormat="1" ht="23.45" customHeight="1">
      <c r="A1064" s="367"/>
      <c r="B1064" s="367"/>
      <c r="C1064" s="370"/>
      <c r="D1064" s="370"/>
      <c r="E1064" s="365"/>
      <c r="F1064" s="371"/>
      <c r="G1064" s="371"/>
      <c r="H1064" s="371"/>
      <c r="I1064" s="371"/>
      <c r="J1064" s="394"/>
      <c r="K1064" s="394"/>
      <c r="L1064" s="395"/>
    </row>
    <row r="1065" spans="1:12" s="355" customFormat="1" ht="23.45" customHeight="1">
      <c r="A1065" s="367"/>
      <c r="B1065" s="367"/>
      <c r="C1065" s="370"/>
      <c r="D1065" s="370"/>
      <c r="E1065" s="365"/>
      <c r="F1065" s="371"/>
      <c r="G1065" s="371"/>
      <c r="H1065" s="371"/>
      <c r="I1065" s="371"/>
      <c r="J1065" s="394"/>
      <c r="K1065" s="394"/>
      <c r="L1065" s="395"/>
    </row>
    <row r="1066" spans="1:12" s="355" customFormat="1" ht="23.45" customHeight="1">
      <c r="A1066" s="367"/>
      <c r="B1066" s="367"/>
      <c r="C1066" s="370"/>
      <c r="D1066" s="370"/>
      <c r="E1066" s="365"/>
      <c r="F1066" s="371"/>
      <c r="G1066" s="371"/>
      <c r="H1066" s="371"/>
      <c r="I1066" s="371"/>
      <c r="J1066" s="394"/>
      <c r="K1066" s="394"/>
      <c r="L1066" s="395"/>
    </row>
    <row r="1067" spans="1:12" s="355" customFormat="1" ht="23.45" customHeight="1">
      <c r="A1067" s="367"/>
      <c r="B1067" s="367"/>
      <c r="C1067" s="370"/>
      <c r="D1067" s="370"/>
      <c r="E1067" s="365"/>
      <c r="F1067" s="371"/>
      <c r="G1067" s="371"/>
      <c r="H1067" s="371"/>
      <c r="I1067" s="371"/>
      <c r="J1067" s="394"/>
      <c r="K1067" s="394"/>
      <c r="L1067" s="395"/>
    </row>
    <row r="1068" spans="1:12" s="355" customFormat="1" ht="23.45" customHeight="1">
      <c r="A1068" s="367"/>
      <c r="B1068" s="367"/>
      <c r="C1068" s="370"/>
      <c r="D1068" s="370"/>
      <c r="E1068" s="365"/>
      <c r="F1068" s="371"/>
      <c r="G1068" s="371"/>
      <c r="H1068" s="371"/>
      <c r="I1068" s="371"/>
      <c r="J1068" s="394"/>
      <c r="K1068" s="394"/>
      <c r="L1068" s="395"/>
    </row>
    <row r="1069" spans="1:12" s="355" customFormat="1" ht="23.45" customHeight="1">
      <c r="A1069" s="367"/>
      <c r="B1069" s="367"/>
      <c r="C1069" s="370"/>
      <c r="D1069" s="370"/>
      <c r="E1069" s="365"/>
      <c r="F1069" s="371"/>
      <c r="G1069" s="371"/>
      <c r="H1069" s="371"/>
      <c r="I1069" s="371"/>
      <c r="J1069" s="394"/>
      <c r="K1069" s="394"/>
      <c r="L1069" s="395"/>
    </row>
    <row r="1070" spans="1:12" s="355" customFormat="1" ht="23.45" customHeight="1">
      <c r="A1070" s="367"/>
      <c r="B1070" s="367"/>
      <c r="C1070" s="370"/>
      <c r="D1070" s="370"/>
      <c r="E1070" s="365"/>
      <c r="F1070" s="371"/>
      <c r="G1070" s="371"/>
      <c r="H1070" s="371"/>
      <c r="I1070" s="371"/>
      <c r="J1070" s="394"/>
      <c r="K1070" s="394"/>
      <c r="L1070" s="395"/>
    </row>
    <row r="1071" spans="1:12" s="355" customFormat="1" ht="23.45" customHeight="1">
      <c r="A1071" s="367"/>
      <c r="B1071" s="367"/>
      <c r="C1071" s="370"/>
      <c r="D1071" s="370"/>
      <c r="E1071" s="365"/>
      <c r="F1071" s="371"/>
      <c r="G1071" s="371"/>
      <c r="H1071" s="371"/>
      <c r="I1071" s="371"/>
      <c r="J1071" s="394"/>
      <c r="K1071" s="394"/>
      <c r="L1071" s="395"/>
    </row>
    <row r="1072" spans="1:12" s="355" customFormat="1" ht="23.45" customHeight="1">
      <c r="A1072" s="367"/>
      <c r="B1072" s="367"/>
      <c r="C1072" s="370"/>
      <c r="D1072" s="370"/>
      <c r="E1072" s="365"/>
      <c r="F1072" s="371"/>
      <c r="G1072" s="371"/>
      <c r="H1072" s="371"/>
      <c r="I1072" s="371"/>
      <c r="J1072" s="394"/>
      <c r="K1072" s="394"/>
      <c r="L1072" s="395"/>
    </row>
    <row r="1073" spans="1:12" s="355" customFormat="1" ht="23.45" customHeight="1">
      <c r="A1073" s="367"/>
      <c r="B1073" s="367"/>
      <c r="C1073" s="370"/>
      <c r="D1073" s="370"/>
      <c r="E1073" s="365"/>
      <c r="F1073" s="371"/>
      <c r="G1073" s="371"/>
      <c r="H1073" s="371"/>
      <c r="I1073" s="371"/>
      <c r="J1073" s="394"/>
      <c r="K1073" s="394"/>
      <c r="L1073" s="395"/>
    </row>
    <row r="1074" spans="1:12" s="355" customFormat="1" ht="23.45" customHeight="1">
      <c r="A1074" s="367"/>
      <c r="B1074" s="367"/>
      <c r="C1074" s="370"/>
      <c r="D1074" s="370"/>
      <c r="E1074" s="365"/>
      <c r="F1074" s="371"/>
      <c r="G1074" s="371"/>
      <c r="H1074" s="371"/>
      <c r="I1074" s="371"/>
      <c r="J1074" s="394"/>
      <c r="K1074" s="394"/>
      <c r="L1074" s="395"/>
    </row>
    <row r="1075" spans="1:12" s="355" customFormat="1" ht="23.45" customHeight="1">
      <c r="A1075" s="367"/>
      <c r="B1075" s="367"/>
      <c r="C1075" s="370"/>
      <c r="D1075" s="370"/>
      <c r="E1075" s="365"/>
      <c r="F1075" s="371"/>
      <c r="G1075" s="371"/>
      <c r="H1075" s="371"/>
      <c r="I1075" s="371"/>
      <c r="J1075" s="394"/>
      <c r="K1075" s="394"/>
      <c r="L1075" s="395"/>
    </row>
    <row r="1076" spans="1:12" s="355" customFormat="1" ht="23.45" customHeight="1">
      <c r="A1076" s="367"/>
      <c r="B1076" s="367"/>
      <c r="C1076" s="370"/>
      <c r="D1076" s="370"/>
      <c r="E1076" s="365"/>
      <c r="F1076" s="371"/>
      <c r="G1076" s="371"/>
      <c r="H1076" s="371"/>
      <c r="I1076" s="371"/>
      <c r="J1076" s="394"/>
      <c r="K1076" s="394"/>
      <c r="L1076" s="395"/>
    </row>
    <row r="1077" spans="1:12" s="355" customFormat="1" ht="23.45" customHeight="1">
      <c r="A1077" s="367"/>
      <c r="B1077" s="367"/>
      <c r="C1077" s="370"/>
      <c r="D1077" s="370"/>
      <c r="E1077" s="365"/>
      <c r="F1077" s="371"/>
      <c r="G1077" s="371"/>
      <c r="H1077" s="371"/>
      <c r="I1077" s="371"/>
      <c r="J1077" s="394"/>
      <c r="K1077" s="394"/>
      <c r="L1077" s="395"/>
    </row>
    <row r="1078" spans="1:12" s="355" customFormat="1" ht="23.45" customHeight="1">
      <c r="A1078" s="367"/>
      <c r="B1078" s="367"/>
      <c r="C1078" s="370"/>
      <c r="D1078" s="370"/>
      <c r="E1078" s="365"/>
      <c r="F1078" s="371"/>
      <c r="G1078" s="371"/>
      <c r="H1078" s="371"/>
      <c r="I1078" s="371"/>
      <c r="J1078" s="394"/>
      <c r="K1078" s="394"/>
      <c r="L1078" s="395"/>
    </row>
    <row r="1079" spans="1:12" s="355" customFormat="1" ht="23.45" customHeight="1">
      <c r="A1079" s="367"/>
      <c r="B1079" s="367"/>
      <c r="C1079" s="370"/>
      <c r="D1079" s="370"/>
      <c r="E1079" s="365"/>
      <c r="F1079" s="371"/>
      <c r="G1079" s="371"/>
      <c r="H1079" s="371"/>
      <c r="I1079" s="371"/>
      <c r="J1079" s="394"/>
      <c r="K1079" s="394"/>
      <c r="L1079" s="395"/>
    </row>
    <row r="1080" spans="1:12" s="355" customFormat="1" ht="23.45" customHeight="1">
      <c r="A1080" s="367"/>
      <c r="B1080" s="367"/>
      <c r="C1080" s="370"/>
      <c r="D1080" s="370"/>
      <c r="E1080" s="365"/>
      <c r="F1080" s="371"/>
      <c r="G1080" s="371"/>
      <c r="H1080" s="371"/>
      <c r="I1080" s="371"/>
      <c r="J1080" s="394"/>
      <c r="K1080" s="394"/>
      <c r="L1080" s="395"/>
    </row>
    <row r="1081" spans="1:12" s="355" customFormat="1" ht="23.45" customHeight="1">
      <c r="A1081" s="367"/>
      <c r="B1081" s="367"/>
      <c r="C1081" s="370"/>
      <c r="D1081" s="370"/>
      <c r="E1081" s="365"/>
      <c r="F1081" s="371"/>
      <c r="G1081" s="371"/>
      <c r="H1081" s="371"/>
      <c r="I1081" s="371"/>
      <c r="J1081" s="394"/>
      <c r="K1081" s="394"/>
      <c r="L1081" s="395"/>
    </row>
    <row r="1082" spans="1:12" s="355" customFormat="1" ht="23.45" customHeight="1">
      <c r="A1082" s="367"/>
      <c r="B1082" s="367"/>
      <c r="C1082" s="370"/>
      <c r="D1082" s="370"/>
      <c r="E1082" s="365"/>
      <c r="F1082" s="371"/>
      <c r="G1082" s="371"/>
      <c r="H1082" s="371"/>
      <c r="I1082" s="371"/>
      <c r="J1082" s="394"/>
      <c r="K1082" s="394"/>
      <c r="L1082" s="395"/>
    </row>
    <row r="1083" spans="1:12" s="355" customFormat="1" ht="23.45" customHeight="1">
      <c r="A1083" s="367"/>
      <c r="B1083" s="367"/>
      <c r="C1083" s="370"/>
      <c r="D1083" s="370"/>
      <c r="E1083" s="365"/>
      <c r="F1083" s="371"/>
      <c r="G1083" s="371"/>
      <c r="H1083" s="371"/>
      <c r="I1083" s="371"/>
      <c r="J1083" s="394"/>
      <c r="K1083" s="394"/>
      <c r="L1083" s="395"/>
    </row>
    <row r="1084" spans="1:12" s="355" customFormat="1" ht="23.45" customHeight="1">
      <c r="A1084" s="367"/>
      <c r="B1084" s="367"/>
      <c r="C1084" s="370"/>
      <c r="D1084" s="370"/>
      <c r="E1084" s="365"/>
      <c r="F1084" s="371"/>
      <c r="G1084" s="371"/>
      <c r="H1084" s="371"/>
      <c r="I1084" s="371"/>
      <c r="J1084" s="394"/>
      <c r="K1084" s="394"/>
      <c r="L1084" s="395"/>
    </row>
    <row r="1085" spans="1:12" s="355" customFormat="1" ht="23.45" customHeight="1">
      <c r="A1085" s="367"/>
      <c r="B1085" s="367"/>
      <c r="C1085" s="370"/>
      <c r="D1085" s="370"/>
      <c r="E1085" s="365"/>
      <c r="F1085" s="371"/>
      <c r="G1085" s="371"/>
      <c r="H1085" s="371"/>
      <c r="I1085" s="371"/>
      <c r="J1085" s="394"/>
      <c r="K1085" s="394"/>
      <c r="L1085" s="395"/>
    </row>
    <row r="1086" spans="1:12" s="355" customFormat="1" ht="23.45" customHeight="1">
      <c r="A1086" s="367"/>
      <c r="B1086" s="367"/>
      <c r="C1086" s="370"/>
      <c r="D1086" s="370"/>
      <c r="E1086" s="365"/>
      <c r="F1086" s="371"/>
      <c r="G1086" s="371"/>
      <c r="H1086" s="371"/>
      <c r="I1086" s="371"/>
      <c r="J1086" s="394"/>
      <c r="K1086" s="394"/>
      <c r="L1086" s="395"/>
    </row>
    <row r="1087" spans="1:12" s="355" customFormat="1" ht="23.45" customHeight="1">
      <c r="A1087" s="367"/>
      <c r="B1087" s="367"/>
      <c r="C1087" s="370"/>
      <c r="D1087" s="370"/>
      <c r="E1087" s="365"/>
      <c r="F1087" s="371"/>
      <c r="G1087" s="371"/>
      <c r="H1087" s="371"/>
      <c r="I1087" s="371"/>
      <c r="J1087" s="394"/>
      <c r="K1087" s="394"/>
      <c r="L1087" s="395"/>
    </row>
    <row r="1088" spans="1:12" s="355" customFormat="1" ht="23.45" customHeight="1">
      <c r="A1088" s="367"/>
      <c r="B1088" s="367"/>
      <c r="C1088" s="370"/>
      <c r="D1088" s="370"/>
      <c r="E1088" s="365"/>
      <c r="F1088" s="371"/>
      <c r="G1088" s="371"/>
      <c r="H1088" s="371"/>
      <c r="I1088" s="371"/>
      <c r="J1088" s="394"/>
      <c r="K1088" s="394"/>
      <c r="L1088" s="395"/>
    </row>
    <row r="1089" spans="1:12" s="355" customFormat="1" ht="23.45" customHeight="1">
      <c r="A1089" s="367"/>
      <c r="B1089" s="367"/>
      <c r="C1089" s="370"/>
      <c r="D1089" s="370"/>
      <c r="E1089" s="365"/>
      <c r="F1089" s="371"/>
      <c r="G1089" s="371"/>
      <c r="H1089" s="371"/>
      <c r="I1089" s="371"/>
      <c r="J1089" s="394"/>
      <c r="K1089" s="394"/>
      <c r="L1089" s="395"/>
    </row>
    <row r="1090" spans="1:12" s="355" customFormat="1" ht="23.45" customHeight="1">
      <c r="A1090" s="367"/>
      <c r="B1090" s="367"/>
      <c r="C1090" s="370"/>
      <c r="D1090" s="370"/>
      <c r="E1090" s="365"/>
      <c r="F1090" s="371"/>
      <c r="G1090" s="371"/>
      <c r="H1090" s="371"/>
      <c r="I1090" s="371"/>
      <c r="J1090" s="394"/>
      <c r="K1090" s="394"/>
      <c r="L1090" s="395"/>
    </row>
    <row r="1091" spans="1:12" s="355" customFormat="1" ht="23.45" customHeight="1">
      <c r="A1091" s="367"/>
      <c r="B1091" s="367"/>
      <c r="C1091" s="370"/>
      <c r="D1091" s="370"/>
      <c r="E1091" s="365"/>
      <c r="F1091" s="371"/>
      <c r="G1091" s="371"/>
      <c r="H1091" s="371"/>
      <c r="I1091" s="371"/>
      <c r="J1091" s="394"/>
      <c r="K1091" s="394"/>
      <c r="L1091" s="395"/>
    </row>
    <row r="1092" spans="1:12" s="355" customFormat="1" ht="23.45" customHeight="1">
      <c r="A1092" s="367"/>
      <c r="B1092" s="367"/>
      <c r="C1092" s="370"/>
      <c r="D1092" s="370"/>
      <c r="E1092" s="365"/>
      <c r="F1092" s="371"/>
      <c r="G1092" s="371"/>
      <c r="H1092" s="371"/>
      <c r="I1092" s="371"/>
      <c r="J1092" s="394"/>
      <c r="K1092" s="394"/>
      <c r="L1092" s="395"/>
    </row>
    <row r="1093" spans="1:12" s="355" customFormat="1" ht="23.45" customHeight="1">
      <c r="A1093" s="367"/>
      <c r="B1093" s="367"/>
      <c r="C1093" s="370"/>
      <c r="D1093" s="370"/>
      <c r="E1093" s="365"/>
      <c r="F1093" s="371"/>
      <c r="G1093" s="371"/>
      <c r="H1093" s="371"/>
      <c r="I1093" s="371"/>
      <c r="J1093" s="394"/>
      <c r="K1093" s="394"/>
      <c r="L1093" s="395"/>
    </row>
    <row r="1094" spans="1:12" s="355" customFormat="1" ht="23.45" customHeight="1">
      <c r="A1094" s="367"/>
      <c r="B1094" s="367"/>
      <c r="C1094" s="370"/>
      <c r="D1094" s="370"/>
      <c r="E1094" s="365"/>
      <c r="F1094" s="371"/>
      <c r="G1094" s="371"/>
      <c r="H1094" s="371"/>
      <c r="I1094" s="371"/>
      <c r="J1094" s="394"/>
      <c r="K1094" s="394"/>
      <c r="L1094" s="395"/>
    </row>
    <row r="1095" spans="1:12" s="355" customFormat="1" ht="23.45" customHeight="1">
      <c r="A1095" s="367"/>
      <c r="B1095" s="367"/>
      <c r="C1095" s="370"/>
      <c r="D1095" s="370"/>
      <c r="E1095" s="365"/>
      <c r="F1095" s="371"/>
      <c r="G1095" s="371"/>
      <c r="H1095" s="371"/>
      <c r="I1095" s="371"/>
      <c r="J1095" s="394"/>
      <c r="K1095" s="394"/>
      <c r="L1095" s="395"/>
    </row>
    <row r="1096" spans="1:12" s="355" customFormat="1" ht="23.45" customHeight="1">
      <c r="A1096" s="367"/>
      <c r="B1096" s="367"/>
      <c r="C1096" s="370"/>
      <c r="D1096" s="370"/>
      <c r="E1096" s="365"/>
      <c r="F1096" s="371"/>
      <c r="G1096" s="371"/>
      <c r="H1096" s="371"/>
      <c r="I1096" s="371"/>
      <c r="J1096" s="394"/>
      <c r="K1096" s="394"/>
      <c r="L1096" s="395"/>
    </row>
    <row r="1097" spans="1:12" s="355" customFormat="1" ht="23.45" customHeight="1">
      <c r="A1097" s="367"/>
      <c r="B1097" s="367"/>
      <c r="C1097" s="370"/>
      <c r="D1097" s="370"/>
      <c r="E1097" s="365"/>
      <c r="F1097" s="371"/>
      <c r="G1097" s="371"/>
      <c r="H1097" s="371"/>
      <c r="I1097" s="371"/>
      <c r="J1097" s="394"/>
      <c r="K1097" s="394"/>
      <c r="L1097" s="395"/>
    </row>
    <row r="1098" spans="1:12" s="355" customFormat="1" ht="23.45" customHeight="1">
      <c r="A1098" s="367"/>
      <c r="B1098" s="367"/>
      <c r="C1098" s="370"/>
      <c r="D1098" s="370"/>
      <c r="E1098" s="365"/>
      <c r="F1098" s="371"/>
      <c r="G1098" s="371"/>
      <c r="H1098" s="371"/>
      <c r="I1098" s="371"/>
      <c r="J1098" s="394"/>
      <c r="K1098" s="394"/>
      <c r="L1098" s="395"/>
    </row>
    <row r="1099" spans="1:12" s="355" customFormat="1" ht="23.45" customHeight="1">
      <c r="A1099" s="367"/>
      <c r="B1099" s="367"/>
      <c r="C1099" s="370"/>
      <c r="D1099" s="370"/>
      <c r="E1099" s="365"/>
      <c r="F1099" s="371"/>
      <c r="G1099" s="371"/>
      <c r="H1099" s="371"/>
      <c r="I1099" s="371"/>
      <c r="J1099" s="394"/>
      <c r="K1099" s="394"/>
      <c r="L1099" s="395"/>
    </row>
    <row r="1100" spans="1:12" s="355" customFormat="1" ht="23.45" customHeight="1">
      <c r="A1100" s="367"/>
      <c r="B1100" s="367"/>
      <c r="C1100" s="370"/>
      <c r="D1100" s="370"/>
      <c r="E1100" s="365"/>
      <c r="F1100" s="371"/>
      <c r="G1100" s="371"/>
      <c r="H1100" s="371"/>
      <c r="I1100" s="371"/>
      <c r="J1100" s="394"/>
      <c r="K1100" s="394"/>
      <c r="L1100" s="395"/>
    </row>
    <row r="1101" spans="1:12" s="355" customFormat="1" ht="23.45" customHeight="1">
      <c r="A1101" s="367"/>
      <c r="B1101" s="367"/>
      <c r="C1101" s="370"/>
      <c r="D1101" s="370"/>
      <c r="E1101" s="365"/>
      <c r="F1101" s="371"/>
      <c r="G1101" s="371"/>
      <c r="H1101" s="371"/>
      <c r="I1101" s="371"/>
      <c r="J1101" s="394"/>
      <c r="K1101" s="394"/>
      <c r="L1101" s="395"/>
    </row>
    <row r="1102" spans="1:12" s="355" customFormat="1" ht="23.45" customHeight="1">
      <c r="A1102" s="367"/>
      <c r="B1102" s="367"/>
      <c r="C1102" s="370"/>
      <c r="D1102" s="370"/>
      <c r="E1102" s="365"/>
      <c r="F1102" s="371"/>
      <c r="G1102" s="371"/>
      <c r="H1102" s="371"/>
      <c r="I1102" s="371"/>
      <c r="J1102" s="394"/>
      <c r="K1102" s="394"/>
      <c r="L1102" s="395"/>
    </row>
    <row r="1103" spans="1:12" s="355" customFormat="1" ht="23.45" customHeight="1">
      <c r="A1103" s="367"/>
      <c r="B1103" s="367"/>
      <c r="C1103" s="370"/>
      <c r="D1103" s="370"/>
      <c r="E1103" s="365"/>
      <c r="F1103" s="371"/>
      <c r="G1103" s="371"/>
      <c r="H1103" s="371"/>
      <c r="I1103" s="371"/>
      <c r="J1103" s="394"/>
      <c r="K1103" s="394"/>
      <c r="L1103" s="395"/>
    </row>
    <row r="1104" spans="1:12" s="355" customFormat="1" ht="23.45" customHeight="1">
      <c r="A1104" s="367"/>
      <c r="B1104" s="367"/>
      <c r="C1104" s="370"/>
      <c r="D1104" s="370"/>
      <c r="E1104" s="365"/>
      <c r="F1104" s="371"/>
      <c r="G1104" s="371"/>
      <c r="H1104" s="371"/>
      <c r="I1104" s="371"/>
      <c r="J1104" s="394"/>
      <c r="K1104" s="394"/>
      <c r="L1104" s="395"/>
    </row>
    <row r="1105" spans="1:12" s="355" customFormat="1" ht="23.45" customHeight="1">
      <c r="A1105" s="367"/>
      <c r="B1105" s="367"/>
      <c r="C1105" s="370"/>
      <c r="D1105" s="370"/>
      <c r="E1105" s="365"/>
      <c r="F1105" s="371"/>
      <c r="G1105" s="371"/>
      <c r="H1105" s="371"/>
      <c r="I1105" s="371"/>
      <c r="J1105" s="394"/>
      <c r="K1105" s="394"/>
      <c r="L1105" s="395"/>
    </row>
    <row r="1106" spans="1:12" s="355" customFormat="1" ht="23.45" customHeight="1">
      <c r="A1106" s="367"/>
      <c r="B1106" s="367"/>
      <c r="C1106" s="370"/>
      <c r="D1106" s="370"/>
      <c r="E1106" s="365"/>
      <c r="F1106" s="371"/>
      <c r="G1106" s="371"/>
      <c r="H1106" s="371"/>
      <c r="I1106" s="371"/>
      <c r="J1106" s="394"/>
      <c r="K1106" s="394"/>
      <c r="L1106" s="395"/>
    </row>
    <row r="1107" spans="1:12" s="355" customFormat="1" ht="23.45" customHeight="1">
      <c r="A1107" s="367"/>
      <c r="B1107" s="367"/>
      <c r="C1107" s="370"/>
      <c r="D1107" s="370"/>
      <c r="E1107" s="365"/>
      <c r="F1107" s="371"/>
      <c r="G1107" s="371"/>
      <c r="H1107" s="371"/>
      <c r="I1107" s="371"/>
      <c r="J1107" s="394"/>
      <c r="K1107" s="394"/>
      <c r="L1107" s="395"/>
    </row>
    <row r="1108" spans="1:12" s="355" customFormat="1" ht="23.45" customHeight="1">
      <c r="A1108" s="367"/>
      <c r="B1108" s="367"/>
      <c r="C1108" s="370"/>
      <c r="D1108" s="370"/>
      <c r="E1108" s="365"/>
      <c r="F1108" s="371"/>
      <c r="G1108" s="371"/>
      <c r="H1108" s="371"/>
      <c r="I1108" s="371"/>
      <c r="J1108" s="394"/>
      <c r="K1108" s="394"/>
      <c r="L1108" s="395"/>
    </row>
    <row r="1109" spans="1:12" s="355" customFormat="1" ht="23.45" customHeight="1">
      <c r="A1109" s="367"/>
      <c r="B1109" s="367"/>
      <c r="C1109" s="370"/>
      <c r="D1109" s="370"/>
      <c r="E1109" s="365"/>
      <c r="F1109" s="371"/>
      <c r="G1109" s="371"/>
      <c r="H1109" s="371"/>
      <c r="I1109" s="371"/>
      <c r="J1109" s="394"/>
      <c r="K1109" s="394"/>
      <c r="L1109" s="395"/>
    </row>
    <row r="1110" spans="1:12" s="355" customFormat="1" ht="23.45" customHeight="1">
      <c r="A1110" s="367"/>
      <c r="B1110" s="367"/>
      <c r="C1110" s="370"/>
      <c r="D1110" s="370"/>
      <c r="E1110" s="365"/>
      <c r="F1110" s="371"/>
      <c r="G1110" s="371"/>
      <c r="H1110" s="371"/>
      <c r="I1110" s="371"/>
      <c r="J1110" s="394"/>
      <c r="K1110" s="394"/>
      <c r="L1110" s="395"/>
    </row>
    <row r="1111" spans="1:12" s="355" customFormat="1" ht="23.45" customHeight="1">
      <c r="A1111" s="367"/>
      <c r="B1111" s="367"/>
      <c r="C1111" s="370"/>
      <c r="D1111" s="370"/>
      <c r="E1111" s="365"/>
      <c r="F1111" s="371"/>
      <c r="G1111" s="371"/>
      <c r="H1111" s="371"/>
      <c r="I1111" s="371"/>
      <c r="J1111" s="394"/>
      <c r="K1111" s="394"/>
      <c r="L1111" s="395"/>
    </row>
    <row r="1112" spans="1:12" s="355" customFormat="1" ht="23.45" customHeight="1">
      <c r="A1112" s="367"/>
      <c r="B1112" s="367"/>
      <c r="C1112" s="370"/>
      <c r="D1112" s="370"/>
      <c r="E1112" s="365"/>
      <c r="F1112" s="371"/>
      <c r="G1112" s="371"/>
      <c r="H1112" s="371"/>
      <c r="I1112" s="371"/>
      <c r="J1112" s="394"/>
      <c r="K1112" s="394"/>
      <c r="L1112" s="395"/>
    </row>
    <row r="1113" spans="1:12" s="355" customFormat="1" ht="23.45" customHeight="1">
      <c r="A1113" s="367"/>
      <c r="B1113" s="367"/>
      <c r="C1113" s="370"/>
      <c r="D1113" s="370"/>
      <c r="E1113" s="365"/>
      <c r="F1113" s="371"/>
      <c r="G1113" s="371"/>
      <c r="H1113" s="371"/>
      <c r="I1113" s="371"/>
      <c r="J1113" s="394"/>
      <c r="K1113" s="394"/>
      <c r="L1113" s="395"/>
    </row>
    <row r="1114" spans="1:12" s="355" customFormat="1" ht="23.45" customHeight="1">
      <c r="A1114" s="367"/>
      <c r="B1114" s="367"/>
      <c r="C1114" s="370"/>
      <c r="D1114" s="370"/>
      <c r="E1114" s="365"/>
      <c r="F1114" s="371"/>
      <c r="G1114" s="371"/>
      <c r="H1114" s="371"/>
      <c r="I1114" s="371"/>
      <c r="J1114" s="394"/>
      <c r="K1114" s="394"/>
      <c r="L1114" s="395"/>
    </row>
    <row r="1115" spans="1:12" s="355" customFormat="1" ht="23.45" customHeight="1">
      <c r="A1115" s="367"/>
      <c r="B1115" s="367"/>
      <c r="C1115" s="370"/>
      <c r="D1115" s="370"/>
      <c r="E1115" s="365"/>
      <c r="F1115" s="371"/>
      <c r="G1115" s="371"/>
      <c r="H1115" s="371"/>
      <c r="I1115" s="371"/>
      <c r="J1115" s="394"/>
      <c r="K1115" s="394"/>
      <c r="L1115" s="395"/>
    </row>
    <row r="1116" spans="1:12" s="355" customFormat="1" ht="23.45" customHeight="1">
      <c r="A1116" s="367"/>
      <c r="B1116" s="367"/>
      <c r="C1116" s="370"/>
      <c r="D1116" s="370"/>
      <c r="E1116" s="365"/>
      <c r="F1116" s="371"/>
      <c r="G1116" s="371"/>
      <c r="H1116" s="371"/>
      <c r="I1116" s="371"/>
      <c r="J1116" s="394"/>
      <c r="K1116" s="394"/>
      <c r="L1116" s="395"/>
    </row>
    <row r="1117" spans="1:12" s="355" customFormat="1" ht="23.45" customHeight="1">
      <c r="A1117" s="367"/>
      <c r="B1117" s="367"/>
      <c r="C1117" s="370"/>
      <c r="D1117" s="370"/>
      <c r="E1117" s="365"/>
      <c r="F1117" s="371"/>
      <c r="G1117" s="371"/>
      <c r="H1117" s="371"/>
      <c r="I1117" s="371"/>
      <c r="J1117" s="394"/>
      <c r="K1117" s="394"/>
      <c r="L1117" s="395"/>
    </row>
    <row r="1118" spans="1:12" s="355" customFormat="1" ht="23.45" customHeight="1">
      <c r="A1118" s="367"/>
      <c r="B1118" s="367"/>
      <c r="C1118" s="370"/>
      <c r="D1118" s="370"/>
      <c r="E1118" s="365"/>
      <c r="F1118" s="371"/>
      <c r="G1118" s="371"/>
      <c r="H1118" s="371"/>
      <c r="I1118" s="371"/>
      <c r="J1118" s="394"/>
      <c r="K1118" s="394"/>
      <c r="L1118" s="395"/>
    </row>
    <row r="1119" spans="1:12" s="355" customFormat="1" ht="23.45" customHeight="1">
      <c r="A1119" s="367"/>
      <c r="B1119" s="367"/>
      <c r="C1119" s="370"/>
      <c r="D1119" s="370"/>
      <c r="E1119" s="365"/>
      <c r="F1119" s="371"/>
      <c r="G1119" s="371"/>
      <c r="H1119" s="371"/>
      <c r="I1119" s="371"/>
      <c r="J1119" s="394"/>
      <c r="K1119" s="394"/>
      <c r="L1119" s="395"/>
    </row>
    <row r="1120" spans="1:12" s="355" customFormat="1" ht="23.45" customHeight="1">
      <c r="A1120" s="367"/>
      <c r="B1120" s="367"/>
      <c r="C1120" s="370"/>
      <c r="D1120" s="370"/>
      <c r="E1120" s="365"/>
      <c r="F1120" s="371"/>
      <c r="G1120" s="371"/>
      <c r="H1120" s="371"/>
      <c r="I1120" s="371"/>
      <c r="J1120" s="394"/>
      <c r="K1120" s="394"/>
      <c r="L1120" s="395"/>
    </row>
    <row r="1121" spans="1:12" s="355" customFormat="1" ht="23.45" customHeight="1">
      <c r="A1121" s="367"/>
      <c r="B1121" s="367"/>
      <c r="C1121" s="370"/>
      <c r="D1121" s="370"/>
      <c r="E1121" s="365"/>
      <c r="F1121" s="371"/>
      <c r="G1121" s="371"/>
      <c r="H1121" s="371"/>
      <c r="I1121" s="371"/>
      <c r="J1121" s="394"/>
      <c r="K1121" s="394"/>
      <c r="L1121" s="395"/>
    </row>
    <row r="1122" spans="1:12" s="355" customFormat="1" ht="23.45" customHeight="1">
      <c r="A1122" s="367"/>
      <c r="B1122" s="367"/>
      <c r="C1122" s="370"/>
      <c r="D1122" s="370"/>
      <c r="E1122" s="365"/>
      <c r="F1122" s="371"/>
      <c r="G1122" s="371"/>
      <c r="H1122" s="371"/>
      <c r="I1122" s="371"/>
      <c r="J1122" s="394"/>
      <c r="K1122" s="394"/>
      <c r="L1122" s="395"/>
    </row>
    <row r="1123" spans="1:12" s="355" customFormat="1" ht="23.45" customHeight="1">
      <c r="A1123" s="367"/>
      <c r="B1123" s="367"/>
      <c r="C1123" s="370"/>
      <c r="D1123" s="370"/>
      <c r="E1123" s="365"/>
      <c r="F1123" s="371"/>
      <c r="G1123" s="371"/>
      <c r="H1123" s="371"/>
      <c r="I1123" s="371"/>
      <c r="J1123" s="394"/>
      <c r="K1123" s="394"/>
      <c r="L1123" s="395"/>
    </row>
    <row r="1124" spans="1:12" s="355" customFormat="1" ht="23.45" customHeight="1">
      <c r="A1124" s="367"/>
      <c r="B1124" s="367"/>
      <c r="C1124" s="370"/>
      <c r="D1124" s="370"/>
      <c r="E1124" s="365"/>
      <c r="F1124" s="371"/>
      <c r="G1124" s="371"/>
      <c r="H1124" s="371"/>
      <c r="I1124" s="371"/>
      <c r="J1124" s="394"/>
      <c r="K1124" s="394"/>
      <c r="L1124" s="395"/>
    </row>
    <row r="1125" spans="1:12" s="355" customFormat="1" ht="23.45" customHeight="1">
      <c r="A1125" s="367"/>
      <c r="B1125" s="367"/>
      <c r="C1125" s="370"/>
      <c r="D1125" s="370"/>
      <c r="E1125" s="365"/>
      <c r="F1125" s="371"/>
      <c r="G1125" s="371"/>
      <c r="H1125" s="371"/>
      <c r="I1125" s="371"/>
      <c r="J1125" s="394"/>
      <c r="K1125" s="394"/>
      <c r="L1125" s="395"/>
    </row>
    <row r="1126" spans="1:12" s="355" customFormat="1" ht="23.45" customHeight="1">
      <c r="A1126" s="367"/>
      <c r="B1126" s="367"/>
      <c r="C1126" s="370"/>
      <c r="D1126" s="370"/>
      <c r="E1126" s="365"/>
      <c r="F1126" s="371"/>
      <c r="G1126" s="371"/>
      <c r="H1126" s="371"/>
      <c r="I1126" s="371"/>
      <c r="J1126" s="394"/>
      <c r="K1126" s="394"/>
      <c r="L1126" s="395"/>
    </row>
    <row r="1127" spans="1:12" s="355" customFormat="1" ht="23.45" customHeight="1">
      <c r="A1127" s="367"/>
      <c r="B1127" s="367"/>
      <c r="C1127" s="370"/>
      <c r="D1127" s="370"/>
      <c r="E1127" s="365"/>
      <c r="F1127" s="371"/>
      <c r="G1127" s="371"/>
      <c r="H1127" s="371"/>
      <c r="I1127" s="371"/>
      <c r="J1127" s="394"/>
      <c r="K1127" s="394"/>
      <c r="L1127" s="395"/>
    </row>
    <row r="1128" spans="1:12" s="355" customFormat="1" ht="23.45" customHeight="1">
      <c r="A1128" s="367"/>
      <c r="B1128" s="367"/>
      <c r="C1128" s="370"/>
      <c r="D1128" s="370"/>
      <c r="E1128" s="365"/>
      <c r="F1128" s="371"/>
      <c r="G1128" s="371"/>
      <c r="H1128" s="371"/>
      <c r="I1128" s="371"/>
      <c r="J1128" s="394"/>
      <c r="K1128" s="394"/>
      <c r="L1128" s="395"/>
    </row>
    <row r="1129" spans="1:12" s="355" customFormat="1" ht="23.45" customHeight="1">
      <c r="A1129" s="367"/>
      <c r="B1129" s="367"/>
      <c r="C1129" s="370"/>
      <c r="D1129" s="370"/>
      <c r="E1129" s="365"/>
      <c r="F1129" s="371"/>
      <c r="G1129" s="371"/>
      <c r="H1129" s="371"/>
      <c r="I1129" s="371"/>
      <c r="J1129" s="394"/>
      <c r="K1129" s="394"/>
      <c r="L1129" s="395"/>
    </row>
    <row r="1130" spans="1:12" s="355" customFormat="1" ht="23.45" customHeight="1">
      <c r="A1130" s="367"/>
      <c r="B1130" s="367"/>
      <c r="C1130" s="370"/>
      <c r="D1130" s="370"/>
      <c r="E1130" s="365"/>
      <c r="F1130" s="371"/>
      <c r="G1130" s="371"/>
      <c r="H1130" s="371"/>
      <c r="I1130" s="371"/>
      <c r="J1130" s="394"/>
      <c r="K1130" s="394"/>
      <c r="L1130" s="395"/>
    </row>
    <row r="1131" spans="1:12" s="355" customFormat="1" ht="23.45" customHeight="1">
      <c r="A1131" s="367"/>
      <c r="B1131" s="367"/>
      <c r="C1131" s="370"/>
      <c r="D1131" s="370"/>
      <c r="E1131" s="365"/>
      <c r="F1131" s="371"/>
      <c r="G1131" s="371"/>
      <c r="H1131" s="371"/>
      <c r="I1131" s="371"/>
      <c r="J1131" s="394"/>
      <c r="K1131" s="394"/>
      <c r="L1131" s="395"/>
    </row>
    <row r="1132" spans="1:12" s="355" customFormat="1" ht="23.45" customHeight="1">
      <c r="A1132" s="367"/>
      <c r="B1132" s="367"/>
      <c r="C1132" s="370"/>
      <c r="D1132" s="370"/>
      <c r="E1132" s="365"/>
      <c r="F1132" s="371"/>
      <c r="G1132" s="371"/>
      <c r="H1132" s="371"/>
      <c r="I1132" s="371"/>
      <c r="J1132" s="394"/>
      <c r="K1132" s="394"/>
      <c r="L1132" s="395"/>
    </row>
    <row r="1133" spans="1:12" s="355" customFormat="1" ht="23.45" customHeight="1">
      <c r="A1133" s="367"/>
      <c r="B1133" s="367"/>
      <c r="C1133" s="370"/>
      <c r="D1133" s="370"/>
      <c r="E1133" s="365"/>
      <c r="F1133" s="371"/>
      <c r="G1133" s="371"/>
      <c r="H1133" s="371"/>
      <c r="I1133" s="371"/>
      <c r="J1133" s="394"/>
      <c r="K1133" s="394"/>
      <c r="L1133" s="395"/>
    </row>
    <row r="1134" spans="1:12" s="355" customFormat="1" ht="23.45" customHeight="1">
      <c r="A1134" s="367"/>
      <c r="B1134" s="367"/>
      <c r="C1134" s="370"/>
      <c r="D1134" s="370"/>
      <c r="E1134" s="365"/>
      <c r="F1134" s="371"/>
      <c r="G1134" s="371"/>
      <c r="H1134" s="371"/>
      <c r="I1134" s="371"/>
      <c r="J1134" s="394"/>
      <c r="K1134" s="394"/>
      <c r="L1134" s="395"/>
    </row>
    <row r="1135" spans="1:12" s="355" customFormat="1" ht="23.45" customHeight="1">
      <c r="A1135" s="367"/>
      <c r="B1135" s="367"/>
      <c r="C1135" s="370"/>
      <c r="D1135" s="370"/>
      <c r="E1135" s="365"/>
      <c r="F1135" s="371"/>
      <c r="G1135" s="371"/>
      <c r="H1135" s="371"/>
      <c r="I1135" s="371"/>
      <c r="J1135" s="394"/>
      <c r="K1135" s="394"/>
      <c r="L1135" s="395"/>
    </row>
    <row r="1136" spans="1:12" s="355" customFormat="1" ht="23.45" customHeight="1">
      <c r="A1136" s="367"/>
      <c r="B1136" s="367"/>
      <c r="C1136" s="370"/>
      <c r="D1136" s="370"/>
      <c r="E1136" s="365"/>
      <c r="F1136" s="371"/>
      <c r="G1136" s="371"/>
      <c r="H1136" s="371"/>
      <c r="I1136" s="371"/>
      <c r="J1136" s="394"/>
      <c r="K1136" s="394"/>
      <c r="L1136" s="395"/>
    </row>
    <row r="1137" spans="1:12" s="355" customFormat="1" ht="23.45" customHeight="1">
      <c r="A1137" s="367"/>
      <c r="B1137" s="367"/>
      <c r="C1137" s="370"/>
      <c r="D1137" s="370"/>
      <c r="E1137" s="365"/>
      <c r="F1137" s="371"/>
      <c r="G1137" s="371"/>
      <c r="H1137" s="371"/>
      <c r="I1137" s="371"/>
      <c r="J1137" s="394"/>
      <c r="K1137" s="394"/>
      <c r="L1137" s="395"/>
    </row>
    <row r="1138" spans="1:12" s="355" customFormat="1" ht="23.45" customHeight="1">
      <c r="A1138" s="367"/>
      <c r="B1138" s="367"/>
      <c r="C1138" s="370"/>
      <c r="D1138" s="370"/>
      <c r="E1138" s="365"/>
      <c r="F1138" s="371"/>
      <c r="G1138" s="371"/>
      <c r="H1138" s="371"/>
      <c r="I1138" s="371"/>
      <c r="J1138" s="394"/>
      <c r="K1138" s="394"/>
      <c r="L1138" s="395"/>
    </row>
    <row r="1139" spans="1:12" s="355" customFormat="1" ht="23.45" customHeight="1">
      <c r="A1139" s="367"/>
      <c r="B1139" s="367"/>
      <c r="C1139" s="370"/>
      <c r="D1139" s="370"/>
      <c r="E1139" s="365"/>
      <c r="F1139" s="371"/>
      <c r="G1139" s="371"/>
      <c r="H1139" s="371"/>
      <c r="I1139" s="371"/>
      <c r="J1139" s="394"/>
      <c r="K1139" s="394"/>
      <c r="L1139" s="395"/>
    </row>
    <row r="1140" spans="1:12" s="355" customFormat="1" ht="23.45" customHeight="1">
      <c r="A1140" s="367"/>
      <c r="B1140" s="367"/>
      <c r="C1140" s="370"/>
      <c r="D1140" s="370"/>
      <c r="E1140" s="365"/>
      <c r="F1140" s="371"/>
      <c r="G1140" s="371"/>
      <c r="H1140" s="371"/>
      <c r="I1140" s="371"/>
      <c r="J1140" s="394"/>
      <c r="K1140" s="394"/>
      <c r="L1140" s="395"/>
    </row>
    <row r="1141" spans="1:12" s="355" customFormat="1" ht="23.45" customHeight="1">
      <c r="A1141" s="367"/>
      <c r="B1141" s="367"/>
      <c r="C1141" s="370"/>
      <c r="D1141" s="370"/>
      <c r="E1141" s="365"/>
      <c r="F1141" s="371"/>
      <c r="G1141" s="371"/>
      <c r="H1141" s="371"/>
      <c r="I1141" s="371"/>
      <c r="J1141" s="394"/>
      <c r="K1141" s="394"/>
      <c r="L1141" s="395"/>
    </row>
    <row r="1142" spans="1:12" s="355" customFormat="1" ht="23.45" customHeight="1">
      <c r="A1142" s="367"/>
      <c r="B1142" s="367"/>
      <c r="C1142" s="370"/>
      <c r="D1142" s="370"/>
      <c r="E1142" s="365"/>
      <c r="F1142" s="371"/>
      <c r="G1142" s="371"/>
      <c r="H1142" s="371"/>
      <c r="I1142" s="371"/>
      <c r="J1142" s="394"/>
      <c r="K1142" s="394"/>
      <c r="L1142" s="395"/>
    </row>
    <row r="1143" spans="1:12" s="355" customFormat="1" ht="23.45" customHeight="1">
      <c r="A1143" s="367"/>
      <c r="B1143" s="367"/>
      <c r="C1143" s="370"/>
      <c r="D1143" s="370"/>
      <c r="E1143" s="365"/>
      <c r="F1143" s="371"/>
      <c r="G1143" s="371"/>
      <c r="H1143" s="371"/>
      <c r="I1143" s="371"/>
      <c r="J1143" s="394"/>
      <c r="K1143" s="394"/>
      <c r="L1143" s="395"/>
    </row>
    <row r="1144" spans="1:12" s="355" customFormat="1" ht="23.45" customHeight="1">
      <c r="A1144" s="367"/>
      <c r="B1144" s="367"/>
      <c r="C1144" s="370"/>
      <c r="D1144" s="370"/>
      <c r="E1144" s="365"/>
      <c r="F1144" s="371"/>
      <c r="G1144" s="371"/>
      <c r="H1144" s="371"/>
      <c r="I1144" s="371"/>
      <c r="J1144" s="394"/>
      <c r="K1144" s="394"/>
      <c r="L1144" s="395"/>
    </row>
    <row r="1145" spans="1:12" s="355" customFormat="1" ht="23.45" customHeight="1">
      <c r="A1145" s="367"/>
      <c r="B1145" s="367"/>
      <c r="C1145" s="370"/>
      <c r="D1145" s="370"/>
      <c r="E1145" s="365"/>
      <c r="F1145" s="371"/>
      <c r="G1145" s="371"/>
      <c r="H1145" s="371"/>
      <c r="I1145" s="371"/>
      <c r="J1145" s="394"/>
      <c r="K1145" s="394"/>
      <c r="L1145" s="395"/>
    </row>
    <row r="1146" spans="1:12" s="355" customFormat="1" ht="23.45" customHeight="1">
      <c r="A1146" s="367"/>
      <c r="B1146" s="367"/>
      <c r="C1146" s="370"/>
      <c r="D1146" s="370"/>
      <c r="E1146" s="365"/>
      <c r="F1146" s="371"/>
      <c r="G1146" s="371"/>
      <c r="H1146" s="371"/>
      <c r="I1146" s="371"/>
      <c r="J1146" s="394"/>
      <c r="K1146" s="394"/>
      <c r="L1146" s="395"/>
    </row>
    <row r="1147" spans="1:12" s="355" customFormat="1" ht="23.45" customHeight="1">
      <c r="A1147" s="367"/>
      <c r="B1147" s="367"/>
      <c r="C1147" s="370"/>
      <c r="D1147" s="370"/>
      <c r="E1147" s="365"/>
      <c r="F1147" s="371"/>
      <c r="G1147" s="371"/>
      <c r="H1147" s="371"/>
      <c r="I1147" s="371"/>
      <c r="J1147" s="394"/>
      <c r="K1147" s="394"/>
      <c r="L1147" s="395"/>
    </row>
    <row r="1148" spans="1:12" s="355" customFormat="1" ht="23.45" customHeight="1">
      <c r="A1148" s="367"/>
      <c r="B1148" s="367"/>
      <c r="C1148" s="370"/>
      <c r="D1148" s="370"/>
      <c r="E1148" s="365"/>
      <c r="F1148" s="371"/>
      <c r="G1148" s="371"/>
      <c r="H1148" s="371"/>
      <c r="I1148" s="371"/>
      <c r="J1148" s="394"/>
      <c r="K1148" s="394"/>
      <c r="L1148" s="395"/>
    </row>
    <row r="1149" spans="1:12" s="355" customFormat="1" ht="23.45" customHeight="1">
      <c r="A1149" s="367"/>
      <c r="B1149" s="367"/>
      <c r="C1149" s="370"/>
      <c r="D1149" s="370"/>
      <c r="E1149" s="365"/>
      <c r="F1149" s="371"/>
      <c r="G1149" s="371"/>
      <c r="H1149" s="371"/>
      <c r="I1149" s="371"/>
      <c r="J1149" s="394"/>
      <c r="K1149" s="394"/>
      <c r="L1149" s="395"/>
    </row>
    <row r="1150" spans="1:12" s="355" customFormat="1" ht="23.45" customHeight="1">
      <c r="A1150" s="367"/>
      <c r="B1150" s="367"/>
      <c r="C1150" s="370"/>
      <c r="D1150" s="370"/>
      <c r="E1150" s="365"/>
      <c r="F1150" s="371"/>
      <c r="G1150" s="371"/>
      <c r="H1150" s="371"/>
      <c r="I1150" s="371"/>
      <c r="J1150" s="394"/>
      <c r="K1150" s="394"/>
      <c r="L1150" s="395"/>
    </row>
    <row r="1151" spans="1:12" s="355" customFormat="1" ht="23.45" customHeight="1">
      <c r="A1151" s="367"/>
      <c r="B1151" s="367"/>
      <c r="C1151" s="370"/>
      <c r="D1151" s="370"/>
      <c r="E1151" s="365"/>
      <c r="F1151" s="371"/>
      <c r="G1151" s="371"/>
      <c r="H1151" s="371"/>
      <c r="I1151" s="371"/>
      <c r="J1151" s="394"/>
      <c r="K1151" s="394"/>
      <c r="L1151" s="395"/>
    </row>
    <row r="1152" spans="1:12" s="355" customFormat="1" ht="23.45" customHeight="1">
      <c r="A1152" s="367"/>
      <c r="B1152" s="367"/>
      <c r="C1152" s="370"/>
      <c r="D1152" s="370"/>
      <c r="E1152" s="365"/>
      <c r="F1152" s="371"/>
      <c r="G1152" s="371"/>
      <c r="H1152" s="371"/>
      <c r="I1152" s="371"/>
      <c r="J1152" s="394"/>
      <c r="K1152" s="394"/>
      <c r="L1152" s="395"/>
    </row>
    <row r="1153" spans="1:12" s="355" customFormat="1" ht="23.45" customHeight="1">
      <c r="A1153" s="367"/>
      <c r="B1153" s="367"/>
      <c r="C1153" s="370"/>
      <c r="D1153" s="370"/>
      <c r="E1153" s="365"/>
      <c r="F1153" s="371"/>
      <c r="G1153" s="371"/>
      <c r="H1153" s="371"/>
      <c r="I1153" s="371"/>
      <c r="J1153" s="394"/>
      <c r="K1153" s="394"/>
      <c r="L1153" s="395"/>
    </row>
    <row r="1154" spans="1:12" s="355" customFormat="1" ht="23.45" customHeight="1">
      <c r="A1154" s="367"/>
      <c r="B1154" s="367"/>
      <c r="C1154" s="370"/>
      <c r="D1154" s="370"/>
      <c r="E1154" s="365"/>
      <c r="F1154" s="371"/>
      <c r="G1154" s="371"/>
      <c r="H1154" s="371"/>
      <c r="I1154" s="371"/>
      <c r="J1154" s="394"/>
      <c r="K1154" s="394"/>
      <c r="L1154" s="395"/>
    </row>
    <row r="1155" spans="1:12" s="355" customFormat="1" ht="23.45" customHeight="1">
      <c r="A1155" s="367"/>
      <c r="B1155" s="367"/>
      <c r="C1155" s="370"/>
      <c r="D1155" s="370"/>
      <c r="E1155" s="365"/>
      <c r="F1155" s="371"/>
      <c r="G1155" s="371"/>
      <c r="H1155" s="371"/>
      <c r="I1155" s="371"/>
      <c r="J1155" s="394"/>
      <c r="K1155" s="394"/>
      <c r="L1155" s="395"/>
    </row>
    <row r="1156" spans="1:12" s="355" customFormat="1" ht="23.45" customHeight="1">
      <c r="A1156" s="367"/>
      <c r="B1156" s="367"/>
      <c r="C1156" s="370"/>
      <c r="D1156" s="370"/>
      <c r="E1156" s="365"/>
      <c r="F1156" s="371"/>
      <c r="G1156" s="371"/>
      <c r="H1156" s="371"/>
      <c r="I1156" s="371"/>
      <c r="J1156" s="394"/>
      <c r="K1156" s="394"/>
      <c r="L1156" s="395"/>
    </row>
    <row r="1157" spans="1:12" s="355" customFormat="1" ht="23.45" customHeight="1">
      <c r="A1157" s="367"/>
      <c r="B1157" s="367"/>
      <c r="C1157" s="370"/>
      <c r="D1157" s="370"/>
      <c r="E1157" s="365"/>
      <c r="F1157" s="371"/>
      <c r="G1157" s="371"/>
      <c r="H1157" s="371"/>
      <c r="I1157" s="371"/>
      <c r="J1157" s="394"/>
      <c r="K1157" s="394"/>
      <c r="L1157" s="395"/>
    </row>
    <row r="1158" spans="1:12" s="355" customFormat="1" ht="23.45" customHeight="1">
      <c r="A1158" s="367"/>
      <c r="B1158" s="367"/>
      <c r="C1158" s="370"/>
      <c r="D1158" s="370"/>
      <c r="E1158" s="365"/>
      <c r="F1158" s="371"/>
      <c r="G1158" s="371"/>
      <c r="H1158" s="371"/>
      <c r="I1158" s="371"/>
      <c r="J1158" s="394"/>
      <c r="K1158" s="394"/>
      <c r="L1158" s="395"/>
    </row>
    <row r="1159" spans="1:12" s="355" customFormat="1" ht="23.45" customHeight="1">
      <c r="A1159" s="367"/>
      <c r="B1159" s="367"/>
      <c r="C1159" s="370"/>
      <c r="D1159" s="370"/>
      <c r="E1159" s="365"/>
      <c r="F1159" s="371"/>
      <c r="G1159" s="371"/>
      <c r="H1159" s="371"/>
      <c r="I1159" s="371"/>
      <c r="J1159" s="394"/>
      <c r="K1159" s="394"/>
      <c r="L1159" s="395"/>
    </row>
    <row r="1160" spans="1:12" s="355" customFormat="1" ht="23.45" customHeight="1">
      <c r="A1160" s="367"/>
      <c r="B1160" s="367"/>
      <c r="C1160" s="370"/>
      <c r="D1160" s="370"/>
      <c r="E1160" s="365"/>
      <c r="F1160" s="371"/>
      <c r="G1160" s="371"/>
      <c r="H1160" s="371"/>
      <c r="I1160" s="371"/>
      <c r="J1160" s="394"/>
      <c r="K1160" s="394"/>
      <c r="L1160" s="395"/>
    </row>
    <row r="1161" spans="1:12" s="355" customFormat="1" ht="23.45" customHeight="1">
      <c r="A1161" s="367"/>
      <c r="B1161" s="367"/>
      <c r="C1161" s="370"/>
      <c r="D1161" s="370"/>
      <c r="E1161" s="365"/>
      <c r="F1161" s="371"/>
      <c r="G1161" s="371"/>
      <c r="H1161" s="371"/>
      <c r="I1161" s="371"/>
      <c r="J1161" s="394"/>
      <c r="K1161" s="394"/>
      <c r="L1161" s="395"/>
    </row>
    <row r="1162" spans="1:12" s="355" customFormat="1" ht="23.45" customHeight="1">
      <c r="A1162" s="367"/>
      <c r="B1162" s="367"/>
      <c r="C1162" s="370"/>
      <c r="D1162" s="370"/>
      <c r="E1162" s="365"/>
      <c r="F1162" s="371"/>
      <c r="G1162" s="371"/>
      <c r="H1162" s="371"/>
      <c r="I1162" s="371"/>
      <c r="J1162" s="394"/>
      <c r="K1162" s="394"/>
      <c r="L1162" s="395"/>
    </row>
    <row r="1163" spans="1:12" s="355" customFormat="1" ht="23.45" customHeight="1">
      <c r="A1163" s="367"/>
      <c r="B1163" s="367"/>
      <c r="C1163" s="370"/>
      <c r="D1163" s="370"/>
      <c r="E1163" s="365"/>
      <c r="F1163" s="371"/>
      <c r="G1163" s="371"/>
      <c r="H1163" s="371"/>
      <c r="I1163" s="371"/>
      <c r="J1163" s="394"/>
      <c r="K1163" s="394"/>
      <c r="L1163" s="395"/>
    </row>
    <row r="1164" spans="1:12" s="355" customFormat="1" ht="23.45" customHeight="1">
      <c r="A1164" s="367"/>
      <c r="B1164" s="367"/>
      <c r="C1164" s="370"/>
      <c r="D1164" s="370"/>
      <c r="E1164" s="365"/>
      <c r="F1164" s="371"/>
      <c r="G1164" s="371"/>
      <c r="H1164" s="371"/>
      <c r="I1164" s="371"/>
      <c r="J1164" s="394"/>
      <c r="K1164" s="394"/>
      <c r="L1164" s="395"/>
    </row>
    <row r="1165" spans="1:12" s="355" customFormat="1" ht="23.45" customHeight="1">
      <c r="A1165" s="367"/>
      <c r="B1165" s="367"/>
      <c r="C1165" s="370"/>
      <c r="D1165" s="370"/>
      <c r="E1165" s="365"/>
      <c r="F1165" s="371"/>
      <c r="G1165" s="371"/>
      <c r="H1165" s="371"/>
      <c r="I1165" s="371"/>
      <c r="J1165" s="394"/>
      <c r="K1165" s="394"/>
      <c r="L1165" s="395"/>
    </row>
    <row r="1166" spans="1:12" s="355" customFormat="1" ht="23.45" customHeight="1">
      <c r="A1166" s="367"/>
      <c r="B1166" s="367"/>
      <c r="C1166" s="370"/>
      <c r="D1166" s="370"/>
      <c r="E1166" s="365"/>
      <c r="F1166" s="371"/>
      <c r="G1166" s="371"/>
      <c r="H1166" s="371"/>
      <c r="I1166" s="371"/>
      <c r="J1166" s="394"/>
      <c r="K1166" s="394"/>
      <c r="L1166" s="395"/>
    </row>
    <row r="1167" spans="1:12" s="355" customFormat="1" ht="23.45" customHeight="1">
      <c r="A1167" s="367"/>
      <c r="B1167" s="367"/>
      <c r="C1167" s="370"/>
      <c r="D1167" s="370"/>
      <c r="E1167" s="365"/>
      <c r="F1167" s="371"/>
      <c r="G1167" s="371"/>
      <c r="H1167" s="371"/>
      <c r="I1167" s="371"/>
      <c r="J1167" s="394"/>
      <c r="K1167" s="394"/>
      <c r="L1167" s="395"/>
    </row>
    <row r="1168" spans="1:12" s="355" customFormat="1" ht="23.45" customHeight="1">
      <c r="A1168" s="367"/>
      <c r="B1168" s="367"/>
      <c r="C1168" s="370"/>
      <c r="D1168" s="370"/>
      <c r="E1168" s="365"/>
      <c r="F1168" s="371"/>
      <c r="G1168" s="371"/>
      <c r="H1168" s="371"/>
      <c r="I1168" s="371"/>
      <c r="J1168" s="394"/>
      <c r="K1168" s="394"/>
      <c r="L1168" s="395"/>
    </row>
    <row r="1169" spans="1:12" s="355" customFormat="1" ht="23.45" customHeight="1">
      <c r="A1169" s="367"/>
      <c r="B1169" s="367"/>
      <c r="C1169" s="370"/>
      <c r="D1169" s="370"/>
      <c r="E1169" s="365"/>
      <c r="F1169" s="371"/>
      <c r="G1169" s="371"/>
      <c r="H1169" s="371"/>
      <c r="I1169" s="371"/>
      <c r="J1169" s="394"/>
      <c r="K1169" s="394"/>
      <c r="L1169" s="395"/>
    </row>
    <row r="1170" spans="1:12" s="355" customFormat="1" ht="23.45" customHeight="1">
      <c r="A1170" s="367"/>
      <c r="B1170" s="367"/>
      <c r="C1170" s="370"/>
      <c r="D1170" s="370"/>
      <c r="E1170" s="365"/>
      <c r="F1170" s="371"/>
      <c r="G1170" s="371"/>
      <c r="H1170" s="371"/>
      <c r="I1170" s="371"/>
      <c r="J1170" s="394"/>
      <c r="K1170" s="394"/>
      <c r="L1170" s="395"/>
    </row>
    <row r="1171" spans="1:12" s="355" customFormat="1" ht="23.45" customHeight="1">
      <c r="A1171" s="367"/>
      <c r="B1171" s="367"/>
      <c r="C1171" s="370"/>
      <c r="D1171" s="370"/>
      <c r="E1171" s="365"/>
      <c r="F1171" s="371"/>
      <c r="G1171" s="371"/>
      <c r="H1171" s="371"/>
      <c r="I1171" s="371"/>
      <c r="J1171" s="394"/>
      <c r="K1171" s="394"/>
      <c r="L1171" s="395"/>
    </row>
    <row r="1172" spans="1:12" s="355" customFormat="1" ht="23.45" customHeight="1">
      <c r="A1172" s="367"/>
      <c r="B1172" s="367"/>
      <c r="C1172" s="370"/>
      <c r="D1172" s="370"/>
      <c r="E1172" s="365"/>
      <c r="F1172" s="371"/>
      <c r="G1172" s="371"/>
      <c r="H1172" s="371"/>
      <c r="I1172" s="371"/>
      <c r="J1172" s="394"/>
      <c r="K1172" s="394"/>
      <c r="L1172" s="395"/>
    </row>
    <row r="1173" spans="1:12" s="355" customFormat="1" ht="23.45" customHeight="1">
      <c r="A1173" s="367"/>
      <c r="B1173" s="367"/>
      <c r="C1173" s="370"/>
      <c r="D1173" s="370"/>
      <c r="E1173" s="365"/>
      <c r="F1173" s="371"/>
      <c r="G1173" s="371"/>
      <c r="H1173" s="371"/>
      <c r="I1173" s="371"/>
      <c r="J1173" s="394"/>
      <c r="K1173" s="394"/>
      <c r="L1173" s="395"/>
    </row>
    <row r="1174" spans="1:12" s="355" customFormat="1" ht="23.45" customHeight="1">
      <c r="A1174" s="367"/>
      <c r="B1174" s="367"/>
      <c r="C1174" s="370"/>
      <c r="D1174" s="370"/>
      <c r="E1174" s="365"/>
      <c r="F1174" s="371"/>
      <c r="G1174" s="371"/>
      <c r="H1174" s="371"/>
      <c r="I1174" s="371"/>
      <c r="J1174" s="394"/>
      <c r="K1174" s="394"/>
      <c r="L1174" s="395"/>
    </row>
    <row r="1175" spans="1:12" s="355" customFormat="1" ht="23.45" customHeight="1">
      <c r="A1175" s="367"/>
      <c r="B1175" s="367"/>
      <c r="C1175" s="370"/>
      <c r="D1175" s="370"/>
      <c r="E1175" s="365"/>
      <c r="F1175" s="371"/>
      <c r="G1175" s="371"/>
      <c r="H1175" s="371"/>
      <c r="I1175" s="371"/>
      <c r="J1175" s="394"/>
      <c r="K1175" s="394"/>
      <c r="L1175" s="395"/>
    </row>
    <row r="1176" spans="1:12" s="355" customFormat="1" ht="23.45" customHeight="1">
      <c r="A1176" s="367"/>
      <c r="B1176" s="367"/>
      <c r="C1176" s="370"/>
      <c r="D1176" s="370"/>
      <c r="E1176" s="365"/>
      <c r="F1176" s="371"/>
      <c r="G1176" s="371"/>
      <c r="H1176" s="371"/>
      <c r="I1176" s="371"/>
      <c r="J1176" s="394"/>
      <c r="K1176" s="394"/>
      <c r="L1176" s="395"/>
    </row>
    <row r="1177" spans="1:12" s="355" customFormat="1" ht="23.45" customHeight="1">
      <c r="A1177" s="367"/>
      <c r="B1177" s="367"/>
      <c r="C1177" s="370"/>
      <c r="D1177" s="370"/>
      <c r="E1177" s="365"/>
      <c r="F1177" s="371"/>
      <c r="G1177" s="371"/>
      <c r="H1177" s="371"/>
      <c r="I1177" s="371"/>
      <c r="J1177" s="394"/>
      <c r="K1177" s="394"/>
      <c r="L1177" s="395"/>
    </row>
    <row r="1178" spans="1:12" s="355" customFormat="1" ht="23.45" customHeight="1">
      <c r="A1178" s="367"/>
      <c r="B1178" s="367"/>
      <c r="C1178" s="370"/>
      <c r="D1178" s="370"/>
      <c r="E1178" s="365"/>
      <c r="F1178" s="371"/>
      <c r="G1178" s="371"/>
      <c r="H1178" s="371"/>
      <c r="I1178" s="371"/>
      <c r="J1178" s="394"/>
      <c r="K1178" s="394"/>
      <c r="L1178" s="395"/>
    </row>
    <row r="1179" spans="1:12" s="355" customFormat="1" ht="23.45" customHeight="1">
      <c r="A1179" s="367"/>
      <c r="B1179" s="367"/>
      <c r="C1179" s="370"/>
      <c r="D1179" s="370"/>
      <c r="E1179" s="365"/>
      <c r="F1179" s="371"/>
      <c r="G1179" s="371"/>
      <c r="H1179" s="371"/>
      <c r="I1179" s="371"/>
      <c r="J1179" s="394"/>
      <c r="K1179" s="394"/>
      <c r="L1179" s="395"/>
    </row>
    <row r="1180" spans="1:12" s="355" customFormat="1" ht="23.45" customHeight="1">
      <c r="A1180" s="367"/>
      <c r="B1180" s="367"/>
      <c r="C1180" s="370"/>
      <c r="D1180" s="370"/>
      <c r="E1180" s="365"/>
      <c r="F1180" s="371"/>
      <c r="G1180" s="371"/>
      <c r="H1180" s="371"/>
      <c r="I1180" s="371"/>
      <c r="J1180" s="394"/>
      <c r="K1180" s="394"/>
      <c r="L1180" s="395"/>
    </row>
    <row r="1181" spans="1:12" s="355" customFormat="1" ht="23.45" customHeight="1">
      <c r="A1181" s="367"/>
      <c r="B1181" s="367"/>
      <c r="C1181" s="370"/>
      <c r="D1181" s="370"/>
      <c r="E1181" s="365"/>
      <c r="F1181" s="371"/>
      <c r="G1181" s="371"/>
      <c r="H1181" s="371"/>
      <c r="I1181" s="371"/>
      <c r="J1181" s="394"/>
      <c r="K1181" s="394"/>
      <c r="L1181" s="395"/>
    </row>
    <row r="1182" spans="1:12" s="355" customFormat="1" ht="23.45" customHeight="1">
      <c r="A1182" s="367"/>
      <c r="B1182" s="367"/>
      <c r="C1182" s="370"/>
      <c r="D1182" s="370"/>
      <c r="E1182" s="365"/>
      <c r="F1182" s="371"/>
      <c r="G1182" s="371"/>
      <c r="H1182" s="371"/>
      <c r="I1182" s="371"/>
      <c r="J1182" s="394"/>
      <c r="K1182" s="394"/>
      <c r="L1182" s="395"/>
    </row>
    <row r="1183" spans="1:12" s="355" customFormat="1" ht="23.45" customHeight="1">
      <c r="A1183" s="367"/>
      <c r="B1183" s="367"/>
      <c r="C1183" s="370"/>
      <c r="D1183" s="370"/>
      <c r="E1183" s="365"/>
      <c r="F1183" s="371"/>
      <c r="G1183" s="371"/>
      <c r="H1183" s="371"/>
      <c r="I1183" s="371"/>
      <c r="J1183" s="394"/>
      <c r="K1183" s="394"/>
      <c r="L1183" s="395"/>
    </row>
    <row r="1184" spans="1:12" s="355" customFormat="1" ht="23.45" customHeight="1">
      <c r="A1184" s="367"/>
      <c r="B1184" s="367"/>
      <c r="C1184" s="370"/>
      <c r="D1184" s="370"/>
      <c r="E1184" s="365"/>
      <c r="F1184" s="371"/>
      <c r="G1184" s="371"/>
      <c r="H1184" s="371"/>
      <c r="I1184" s="371"/>
      <c r="J1184" s="394"/>
      <c r="K1184" s="394"/>
      <c r="L1184" s="395"/>
    </row>
    <row r="1185" spans="1:12" s="355" customFormat="1" ht="23.45" customHeight="1">
      <c r="A1185" s="367"/>
      <c r="B1185" s="367"/>
      <c r="C1185" s="370"/>
      <c r="D1185" s="370"/>
      <c r="E1185" s="365"/>
      <c r="F1185" s="371"/>
      <c r="G1185" s="371"/>
      <c r="H1185" s="371"/>
      <c r="I1185" s="371"/>
      <c r="J1185" s="394"/>
      <c r="K1185" s="394"/>
      <c r="L1185" s="395"/>
    </row>
    <row r="1186" spans="1:12" s="355" customFormat="1" ht="23.45" customHeight="1">
      <c r="A1186" s="367"/>
      <c r="B1186" s="367"/>
      <c r="C1186" s="370"/>
      <c r="D1186" s="370"/>
      <c r="E1186" s="365"/>
      <c r="F1186" s="371"/>
      <c r="G1186" s="371"/>
      <c r="H1186" s="371"/>
      <c r="I1186" s="371"/>
      <c r="J1186" s="394"/>
      <c r="K1186" s="394"/>
      <c r="L1186" s="395"/>
    </row>
    <row r="1187" spans="1:12" s="355" customFormat="1" ht="23.45" customHeight="1">
      <c r="A1187" s="367"/>
      <c r="B1187" s="367"/>
      <c r="C1187" s="370"/>
      <c r="D1187" s="370"/>
      <c r="E1187" s="365"/>
      <c r="F1187" s="371"/>
      <c r="G1187" s="371"/>
      <c r="H1187" s="371"/>
      <c r="I1187" s="371"/>
      <c r="J1187" s="394"/>
      <c r="K1187" s="394"/>
      <c r="L1187" s="395"/>
    </row>
    <row r="1188" spans="1:12" s="355" customFormat="1" ht="23.45" customHeight="1">
      <c r="A1188" s="367"/>
      <c r="B1188" s="367"/>
      <c r="C1188" s="370"/>
      <c r="D1188" s="370"/>
      <c r="E1188" s="365"/>
      <c r="F1188" s="371"/>
      <c r="G1188" s="371"/>
      <c r="H1188" s="371"/>
      <c r="I1188" s="371"/>
      <c r="J1188" s="394"/>
      <c r="K1188" s="394"/>
      <c r="L1188" s="395"/>
    </row>
    <row r="1189" spans="1:12" s="355" customFormat="1" ht="23.45" customHeight="1">
      <c r="A1189" s="367"/>
      <c r="B1189" s="367"/>
      <c r="C1189" s="370"/>
      <c r="D1189" s="370"/>
      <c r="E1189" s="365"/>
      <c r="F1189" s="371"/>
      <c r="G1189" s="371"/>
      <c r="H1189" s="371"/>
      <c r="I1189" s="371"/>
      <c r="J1189" s="394"/>
      <c r="K1189" s="394"/>
      <c r="L1189" s="395"/>
    </row>
    <row r="1190" spans="1:12" s="355" customFormat="1" ht="23.45" customHeight="1">
      <c r="A1190" s="367"/>
      <c r="B1190" s="367"/>
      <c r="C1190" s="370"/>
      <c r="D1190" s="370"/>
      <c r="E1190" s="365"/>
      <c r="F1190" s="371"/>
      <c r="G1190" s="371"/>
      <c r="H1190" s="371"/>
      <c r="I1190" s="371"/>
      <c r="J1190" s="394"/>
      <c r="K1190" s="394"/>
      <c r="L1190" s="395"/>
    </row>
    <row r="1191" spans="1:12" s="355" customFormat="1" ht="23.45" customHeight="1">
      <c r="A1191" s="367"/>
      <c r="B1191" s="367"/>
      <c r="C1191" s="370"/>
      <c r="D1191" s="370"/>
      <c r="E1191" s="365"/>
      <c r="F1191" s="371"/>
      <c r="G1191" s="371"/>
      <c r="H1191" s="371"/>
      <c r="I1191" s="371"/>
      <c r="J1191" s="394"/>
      <c r="K1191" s="394"/>
      <c r="L1191" s="395"/>
    </row>
    <row r="1192" spans="1:12" s="355" customFormat="1" ht="23.45" customHeight="1">
      <c r="A1192" s="367"/>
      <c r="B1192" s="367"/>
      <c r="C1192" s="370"/>
      <c r="D1192" s="370"/>
      <c r="E1192" s="365"/>
      <c r="F1192" s="371"/>
      <c r="G1192" s="371"/>
      <c r="H1192" s="371"/>
      <c r="I1192" s="371"/>
      <c r="J1192" s="394"/>
      <c r="K1192" s="394"/>
      <c r="L1192" s="395"/>
    </row>
    <row r="1193" spans="1:12" s="355" customFormat="1" ht="23.45" customHeight="1">
      <c r="A1193" s="367"/>
      <c r="B1193" s="367"/>
      <c r="C1193" s="370"/>
      <c r="D1193" s="370"/>
      <c r="E1193" s="365"/>
      <c r="F1193" s="371"/>
      <c r="G1193" s="371"/>
      <c r="H1193" s="371"/>
      <c r="I1193" s="371"/>
      <c r="J1193" s="394"/>
      <c r="K1193" s="394"/>
      <c r="L1193" s="395"/>
    </row>
    <row r="1194" spans="1:12" s="355" customFormat="1" ht="23.45" customHeight="1">
      <c r="A1194" s="367"/>
      <c r="B1194" s="367"/>
      <c r="C1194" s="370"/>
      <c r="D1194" s="370"/>
      <c r="E1194" s="365"/>
      <c r="F1194" s="371"/>
      <c r="G1194" s="371"/>
      <c r="H1194" s="371"/>
      <c r="I1194" s="371"/>
      <c r="J1194" s="394"/>
      <c r="K1194" s="394"/>
      <c r="L1194" s="395"/>
    </row>
    <row r="1195" spans="1:12" s="355" customFormat="1" ht="23.45" customHeight="1">
      <c r="A1195" s="367"/>
      <c r="B1195" s="367"/>
      <c r="C1195" s="370"/>
      <c r="D1195" s="370"/>
      <c r="E1195" s="365"/>
      <c r="F1195" s="371"/>
      <c r="G1195" s="371"/>
      <c r="H1195" s="371"/>
      <c r="I1195" s="371"/>
      <c r="J1195" s="394"/>
      <c r="K1195" s="394"/>
      <c r="L1195" s="395"/>
    </row>
    <row r="1196" spans="1:12" s="355" customFormat="1" ht="23.45" customHeight="1">
      <c r="A1196" s="367"/>
      <c r="B1196" s="367"/>
      <c r="C1196" s="370"/>
      <c r="D1196" s="370"/>
      <c r="E1196" s="365"/>
      <c r="F1196" s="371"/>
      <c r="G1196" s="371"/>
      <c r="H1196" s="371"/>
      <c r="I1196" s="371"/>
      <c r="J1196" s="394"/>
      <c r="K1196" s="394"/>
      <c r="L1196" s="395"/>
    </row>
    <row r="1197" spans="1:12" s="355" customFormat="1" ht="23.45" customHeight="1">
      <c r="A1197" s="367"/>
      <c r="B1197" s="367"/>
      <c r="C1197" s="370"/>
      <c r="D1197" s="370"/>
      <c r="E1197" s="365"/>
      <c r="F1197" s="371"/>
      <c r="G1197" s="371"/>
      <c r="H1197" s="371"/>
      <c r="I1197" s="371"/>
      <c r="J1197" s="394"/>
      <c r="K1197" s="394"/>
      <c r="L1197" s="395"/>
    </row>
    <row r="1198" spans="1:12" s="355" customFormat="1" ht="23.45" customHeight="1">
      <c r="A1198" s="367"/>
      <c r="B1198" s="367"/>
      <c r="C1198" s="370"/>
      <c r="D1198" s="370"/>
      <c r="E1198" s="365"/>
      <c r="F1198" s="371"/>
      <c r="G1198" s="371"/>
      <c r="H1198" s="371"/>
      <c r="I1198" s="371"/>
      <c r="J1198" s="394"/>
      <c r="K1198" s="394"/>
      <c r="L1198" s="395"/>
    </row>
    <row r="1199" spans="1:12" s="355" customFormat="1" ht="23.45" customHeight="1">
      <c r="A1199" s="367"/>
      <c r="B1199" s="367"/>
      <c r="C1199" s="370"/>
      <c r="D1199" s="370"/>
      <c r="E1199" s="365"/>
      <c r="F1199" s="371"/>
      <c r="G1199" s="371"/>
      <c r="H1199" s="371"/>
      <c r="I1199" s="371"/>
      <c r="J1199" s="394"/>
      <c r="K1199" s="394"/>
      <c r="L1199" s="395"/>
    </row>
    <row r="1200" spans="1:12" s="355" customFormat="1" ht="23.45" customHeight="1">
      <c r="A1200" s="367"/>
      <c r="B1200" s="367"/>
      <c r="C1200" s="370"/>
      <c r="D1200" s="370"/>
      <c r="E1200" s="365"/>
      <c r="F1200" s="371"/>
      <c r="G1200" s="371"/>
      <c r="H1200" s="371"/>
      <c r="I1200" s="371"/>
      <c r="J1200" s="394"/>
      <c r="K1200" s="394"/>
      <c r="L1200" s="395"/>
    </row>
    <row r="1201" spans="1:12" s="355" customFormat="1" ht="23.45" customHeight="1">
      <c r="A1201" s="367"/>
      <c r="B1201" s="367"/>
      <c r="C1201" s="370"/>
      <c r="D1201" s="370"/>
      <c r="E1201" s="365"/>
      <c r="F1201" s="371"/>
      <c r="G1201" s="371"/>
      <c r="H1201" s="371"/>
      <c r="I1201" s="371"/>
      <c r="J1201" s="394"/>
      <c r="K1201" s="394"/>
      <c r="L1201" s="395"/>
    </row>
    <row r="1202" spans="1:12" s="355" customFormat="1" ht="23.45" customHeight="1">
      <c r="A1202" s="367"/>
      <c r="B1202" s="367"/>
      <c r="C1202" s="370"/>
      <c r="D1202" s="370"/>
      <c r="E1202" s="365"/>
      <c r="F1202" s="371"/>
      <c r="G1202" s="371"/>
      <c r="H1202" s="371"/>
      <c r="I1202" s="371"/>
      <c r="J1202" s="394"/>
      <c r="K1202" s="394"/>
      <c r="L1202" s="395"/>
    </row>
    <row r="1203" spans="1:12" s="355" customFormat="1" ht="23.45" customHeight="1">
      <c r="A1203" s="367"/>
      <c r="B1203" s="367"/>
      <c r="C1203" s="370"/>
      <c r="D1203" s="370"/>
      <c r="E1203" s="365"/>
      <c r="F1203" s="371"/>
      <c r="G1203" s="371"/>
      <c r="H1203" s="371"/>
      <c r="I1203" s="371"/>
      <c r="J1203" s="394"/>
      <c r="K1203" s="394"/>
      <c r="L1203" s="395"/>
    </row>
    <row r="1204" spans="1:12" s="355" customFormat="1" ht="23.45" customHeight="1">
      <c r="A1204" s="367"/>
      <c r="B1204" s="367"/>
      <c r="C1204" s="370"/>
      <c r="D1204" s="370"/>
      <c r="E1204" s="365"/>
      <c r="F1204" s="371"/>
      <c r="G1204" s="371"/>
      <c r="H1204" s="371"/>
      <c r="I1204" s="371"/>
      <c r="J1204" s="394"/>
      <c r="K1204" s="394"/>
      <c r="L1204" s="395"/>
    </row>
    <row r="1205" spans="1:12" s="355" customFormat="1" ht="23.45" customHeight="1">
      <c r="A1205" s="367"/>
      <c r="B1205" s="367"/>
      <c r="C1205" s="370"/>
      <c r="D1205" s="370"/>
      <c r="E1205" s="365"/>
      <c r="F1205" s="371"/>
      <c r="G1205" s="371"/>
      <c r="H1205" s="371"/>
      <c r="I1205" s="371"/>
      <c r="J1205" s="394"/>
      <c r="K1205" s="394"/>
      <c r="L1205" s="395"/>
    </row>
    <row r="1206" spans="1:12" s="355" customFormat="1" ht="23.45" customHeight="1">
      <c r="A1206" s="367"/>
      <c r="B1206" s="367"/>
      <c r="C1206" s="370"/>
      <c r="D1206" s="370"/>
      <c r="E1206" s="365"/>
      <c r="F1206" s="371"/>
      <c r="G1206" s="371"/>
      <c r="H1206" s="371"/>
      <c r="I1206" s="371"/>
      <c r="J1206" s="394"/>
      <c r="K1206" s="394"/>
      <c r="L1206" s="395"/>
    </row>
    <row r="1207" spans="1:12" s="355" customFormat="1" ht="23.45" customHeight="1">
      <c r="A1207" s="367"/>
      <c r="B1207" s="367"/>
      <c r="C1207" s="370"/>
      <c r="D1207" s="370"/>
      <c r="E1207" s="365"/>
      <c r="F1207" s="371"/>
      <c r="G1207" s="371"/>
      <c r="H1207" s="371"/>
      <c r="I1207" s="371"/>
      <c r="J1207" s="394"/>
      <c r="K1207" s="394"/>
      <c r="L1207" s="395"/>
    </row>
    <row r="1208" spans="1:12" s="355" customFormat="1" ht="23.45" customHeight="1">
      <c r="A1208" s="367"/>
      <c r="B1208" s="367"/>
      <c r="C1208" s="370"/>
      <c r="D1208" s="370"/>
      <c r="E1208" s="365"/>
      <c r="F1208" s="371"/>
      <c r="G1208" s="371"/>
      <c r="H1208" s="371"/>
      <c r="I1208" s="371"/>
      <c r="J1208" s="394"/>
      <c r="K1208" s="394"/>
      <c r="L1208" s="395"/>
    </row>
    <row r="1209" spans="1:12" s="355" customFormat="1" ht="23.45" customHeight="1">
      <c r="A1209" s="367"/>
      <c r="B1209" s="367"/>
      <c r="C1209" s="370"/>
      <c r="D1209" s="370"/>
      <c r="E1209" s="365"/>
      <c r="F1209" s="371"/>
      <c r="G1209" s="371"/>
      <c r="H1209" s="371"/>
      <c r="I1209" s="371"/>
      <c r="J1209" s="394"/>
      <c r="K1209" s="394"/>
      <c r="L1209" s="395"/>
    </row>
    <row r="1210" spans="1:12" s="355" customFormat="1" ht="23.45" customHeight="1">
      <c r="A1210" s="367"/>
      <c r="B1210" s="367"/>
      <c r="C1210" s="370"/>
      <c r="D1210" s="370"/>
      <c r="E1210" s="365"/>
      <c r="F1210" s="371"/>
      <c r="G1210" s="371"/>
      <c r="H1210" s="371"/>
      <c r="I1210" s="371"/>
      <c r="J1210" s="394"/>
      <c r="K1210" s="394"/>
      <c r="L1210" s="395"/>
    </row>
    <row r="1211" spans="1:12" s="355" customFormat="1" ht="23.45" customHeight="1">
      <c r="A1211" s="367"/>
      <c r="B1211" s="367"/>
      <c r="C1211" s="370"/>
      <c r="D1211" s="370"/>
      <c r="E1211" s="365"/>
      <c r="F1211" s="371"/>
      <c r="G1211" s="371"/>
      <c r="H1211" s="371"/>
      <c r="I1211" s="371"/>
      <c r="J1211" s="394"/>
      <c r="K1211" s="394"/>
      <c r="L1211" s="395"/>
    </row>
    <row r="1212" spans="1:12" s="355" customFormat="1" ht="23.45" customHeight="1">
      <c r="A1212" s="367"/>
      <c r="B1212" s="367"/>
      <c r="C1212" s="370"/>
      <c r="D1212" s="370"/>
      <c r="E1212" s="365"/>
      <c r="F1212" s="371"/>
      <c r="G1212" s="371"/>
      <c r="H1212" s="371"/>
      <c r="I1212" s="371"/>
      <c r="J1212" s="394"/>
      <c r="K1212" s="394"/>
      <c r="L1212" s="395"/>
    </row>
    <row r="1213" spans="1:12" s="355" customFormat="1" ht="23.45" customHeight="1">
      <c r="A1213" s="367"/>
      <c r="B1213" s="367"/>
      <c r="C1213" s="370"/>
      <c r="D1213" s="370"/>
      <c r="E1213" s="365"/>
      <c r="F1213" s="371"/>
      <c r="G1213" s="371"/>
      <c r="H1213" s="371"/>
      <c r="I1213" s="371"/>
      <c r="J1213" s="394"/>
      <c r="K1213" s="394"/>
      <c r="L1213" s="395"/>
    </row>
    <row r="1214" spans="1:12" s="355" customFormat="1" ht="23.45" customHeight="1">
      <c r="A1214" s="367"/>
      <c r="B1214" s="367"/>
      <c r="C1214" s="370"/>
      <c r="D1214" s="370"/>
      <c r="E1214" s="365"/>
      <c r="F1214" s="371"/>
      <c r="G1214" s="371"/>
      <c r="H1214" s="371"/>
      <c r="I1214" s="371"/>
      <c r="J1214" s="394"/>
      <c r="K1214" s="394"/>
      <c r="L1214" s="395"/>
    </row>
    <row r="1215" spans="1:12" s="355" customFormat="1" ht="23.45" customHeight="1">
      <c r="A1215" s="367"/>
      <c r="B1215" s="367"/>
      <c r="C1215" s="370"/>
      <c r="D1215" s="370"/>
      <c r="E1215" s="365"/>
      <c r="F1215" s="371"/>
      <c r="G1215" s="371"/>
      <c r="H1215" s="371"/>
      <c r="I1215" s="371"/>
      <c r="J1215" s="394"/>
      <c r="K1215" s="394"/>
      <c r="L1215" s="395"/>
    </row>
    <row r="1216" spans="1:12" s="355" customFormat="1" ht="23.45" customHeight="1">
      <c r="A1216" s="367"/>
      <c r="B1216" s="367"/>
      <c r="C1216" s="370"/>
      <c r="D1216" s="370"/>
      <c r="E1216" s="365"/>
      <c r="F1216" s="371"/>
      <c r="G1216" s="371"/>
      <c r="H1216" s="371"/>
      <c r="I1216" s="371"/>
      <c r="J1216" s="394"/>
      <c r="K1216" s="394"/>
      <c r="L1216" s="395"/>
    </row>
    <row r="1217" spans="1:12" s="355" customFormat="1" ht="23.45" customHeight="1">
      <c r="A1217" s="367"/>
      <c r="B1217" s="367"/>
      <c r="C1217" s="370"/>
      <c r="D1217" s="370"/>
      <c r="E1217" s="365"/>
      <c r="F1217" s="371"/>
      <c r="G1217" s="371"/>
      <c r="H1217" s="371"/>
      <c r="I1217" s="371"/>
      <c r="J1217" s="394"/>
      <c r="K1217" s="394"/>
      <c r="L1217" s="395"/>
    </row>
    <row r="1218" spans="1:12" s="355" customFormat="1" ht="23.45" customHeight="1">
      <c r="A1218" s="367"/>
      <c r="B1218" s="367"/>
      <c r="C1218" s="370"/>
      <c r="D1218" s="370"/>
      <c r="E1218" s="365"/>
      <c r="F1218" s="371"/>
      <c r="G1218" s="371"/>
      <c r="H1218" s="371"/>
      <c r="I1218" s="371"/>
      <c r="J1218" s="394"/>
      <c r="K1218" s="394"/>
      <c r="L1218" s="395"/>
    </row>
    <row r="1219" spans="1:12" s="355" customFormat="1" ht="23.45" customHeight="1">
      <c r="A1219" s="367"/>
      <c r="B1219" s="367"/>
      <c r="C1219" s="370"/>
      <c r="D1219" s="370"/>
      <c r="E1219" s="365"/>
      <c r="F1219" s="371"/>
      <c r="G1219" s="371"/>
      <c r="H1219" s="371"/>
      <c r="I1219" s="371"/>
      <c r="J1219" s="394"/>
      <c r="K1219" s="394"/>
      <c r="L1219" s="395"/>
    </row>
    <row r="1220" spans="1:12" s="355" customFormat="1" ht="23.45" customHeight="1">
      <c r="A1220" s="367"/>
      <c r="B1220" s="367"/>
      <c r="C1220" s="370"/>
      <c r="D1220" s="370"/>
      <c r="E1220" s="365"/>
      <c r="F1220" s="371"/>
      <c r="G1220" s="371"/>
      <c r="H1220" s="371"/>
      <c r="I1220" s="371"/>
      <c r="J1220" s="394"/>
      <c r="K1220" s="394"/>
      <c r="L1220" s="395"/>
    </row>
    <row r="1221" spans="1:12" s="355" customFormat="1" ht="23.45" customHeight="1">
      <c r="A1221" s="367"/>
      <c r="B1221" s="367"/>
      <c r="C1221" s="370"/>
      <c r="D1221" s="370"/>
      <c r="E1221" s="365"/>
      <c r="F1221" s="371"/>
      <c r="G1221" s="371"/>
      <c r="H1221" s="371"/>
      <c r="I1221" s="371"/>
      <c r="J1221" s="394"/>
      <c r="K1221" s="394"/>
      <c r="L1221" s="395"/>
    </row>
    <row r="1222" spans="1:12" s="355" customFormat="1" ht="23.45" customHeight="1">
      <c r="A1222" s="367"/>
      <c r="B1222" s="367"/>
      <c r="C1222" s="370"/>
      <c r="D1222" s="370"/>
      <c r="E1222" s="365"/>
      <c r="F1222" s="371"/>
      <c r="G1222" s="371"/>
      <c r="H1222" s="371"/>
      <c r="I1222" s="371"/>
      <c r="J1222" s="394"/>
      <c r="K1222" s="394"/>
      <c r="L1222" s="395"/>
    </row>
    <row r="1223" spans="1:12" s="355" customFormat="1" ht="23.45" customHeight="1">
      <c r="A1223" s="367"/>
      <c r="B1223" s="367"/>
      <c r="C1223" s="370"/>
      <c r="D1223" s="370"/>
      <c r="E1223" s="365"/>
      <c r="F1223" s="371"/>
      <c r="G1223" s="371"/>
      <c r="H1223" s="371"/>
      <c r="I1223" s="371"/>
      <c r="J1223" s="394"/>
      <c r="K1223" s="394"/>
      <c r="L1223" s="395"/>
    </row>
    <row r="1224" spans="1:12" s="355" customFormat="1" ht="23.45" customHeight="1">
      <c r="A1224" s="367"/>
      <c r="B1224" s="367"/>
      <c r="C1224" s="370"/>
      <c r="D1224" s="370"/>
      <c r="E1224" s="365"/>
      <c r="F1224" s="371"/>
      <c r="G1224" s="371"/>
      <c r="H1224" s="371"/>
      <c r="I1224" s="371"/>
      <c r="J1224" s="394"/>
      <c r="K1224" s="394"/>
      <c r="L1224" s="395"/>
    </row>
    <row r="1225" spans="1:12" s="355" customFormat="1" ht="23.45" customHeight="1">
      <c r="A1225" s="367"/>
      <c r="B1225" s="367"/>
      <c r="C1225" s="370"/>
      <c r="D1225" s="370"/>
      <c r="E1225" s="365"/>
      <c r="F1225" s="371"/>
      <c r="G1225" s="371"/>
      <c r="H1225" s="371"/>
      <c r="I1225" s="371"/>
      <c r="J1225" s="394"/>
      <c r="K1225" s="394"/>
      <c r="L1225" s="395"/>
    </row>
    <row r="1226" spans="1:12" s="355" customFormat="1" ht="23.45" customHeight="1">
      <c r="A1226" s="367"/>
      <c r="B1226" s="367"/>
      <c r="C1226" s="370"/>
      <c r="D1226" s="370"/>
      <c r="E1226" s="365"/>
      <c r="F1226" s="371"/>
      <c r="G1226" s="371"/>
      <c r="H1226" s="371"/>
      <c r="I1226" s="371"/>
      <c r="J1226" s="394"/>
      <c r="K1226" s="394"/>
      <c r="L1226" s="395"/>
    </row>
    <row r="1227" spans="1:12" s="355" customFormat="1" ht="23.45" customHeight="1">
      <c r="A1227" s="367"/>
      <c r="B1227" s="367"/>
      <c r="C1227" s="370"/>
      <c r="D1227" s="370"/>
      <c r="E1227" s="365"/>
      <c r="F1227" s="371"/>
      <c r="G1227" s="371"/>
      <c r="H1227" s="371"/>
      <c r="I1227" s="371"/>
      <c r="J1227" s="394"/>
      <c r="K1227" s="394"/>
      <c r="L1227" s="395"/>
    </row>
    <row r="1228" spans="1:12" s="355" customFormat="1" ht="23.45" customHeight="1">
      <c r="A1228" s="367"/>
      <c r="B1228" s="367"/>
      <c r="C1228" s="370"/>
      <c r="D1228" s="370"/>
      <c r="E1228" s="365"/>
      <c r="F1228" s="371"/>
      <c r="G1228" s="371"/>
      <c r="H1228" s="371"/>
      <c r="I1228" s="371"/>
      <c r="J1228" s="394"/>
      <c r="K1228" s="394"/>
      <c r="L1228" s="395"/>
    </row>
    <row r="1229" spans="1:12" s="355" customFormat="1" ht="23.45" customHeight="1">
      <c r="A1229" s="367"/>
      <c r="B1229" s="367"/>
      <c r="C1229" s="370"/>
      <c r="D1229" s="370"/>
      <c r="E1229" s="365"/>
      <c r="F1229" s="371"/>
      <c r="G1229" s="371"/>
      <c r="H1229" s="371"/>
      <c r="I1229" s="371"/>
      <c r="J1229" s="394"/>
      <c r="K1229" s="394"/>
      <c r="L1229" s="395"/>
    </row>
    <row r="1230" spans="1:12" s="355" customFormat="1" ht="23.45" customHeight="1">
      <c r="A1230" s="367"/>
      <c r="B1230" s="367"/>
      <c r="C1230" s="370"/>
      <c r="D1230" s="370"/>
      <c r="E1230" s="365"/>
      <c r="F1230" s="371"/>
      <c r="G1230" s="371"/>
      <c r="H1230" s="371"/>
      <c r="I1230" s="371"/>
      <c r="J1230" s="394"/>
      <c r="K1230" s="394"/>
      <c r="L1230" s="395"/>
    </row>
    <row r="1231" spans="1:12" s="355" customFormat="1" ht="23.45" customHeight="1">
      <c r="A1231" s="367"/>
      <c r="B1231" s="367"/>
      <c r="C1231" s="370"/>
      <c r="D1231" s="370"/>
      <c r="E1231" s="365"/>
      <c r="F1231" s="371"/>
      <c r="G1231" s="371"/>
      <c r="H1231" s="371"/>
      <c r="I1231" s="371"/>
      <c r="J1231" s="394"/>
      <c r="K1231" s="394"/>
      <c r="L1231" s="395"/>
    </row>
    <row r="1232" spans="1:12" s="355" customFormat="1" ht="23.45" customHeight="1">
      <c r="A1232" s="367"/>
      <c r="B1232" s="367"/>
      <c r="C1232" s="370"/>
      <c r="D1232" s="370"/>
      <c r="E1232" s="365"/>
      <c r="F1232" s="371"/>
      <c r="G1232" s="371"/>
      <c r="H1232" s="371"/>
      <c r="I1232" s="371"/>
      <c r="J1232" s="394"/>
      <c r="K1232" s="394"/>
      <c r="L1232" s="395"/>
    </row>
    <row r="1233" spans="1:12" s="355" customFormat="1" ht="23.45" customHeight="1">
      <c r="A1233" s="367"/>
      <c r="B1233" s="367"/>
      <c r="C1233" s="370"/>
      <c r="D1233" s="370"/>
      <c r="E1233" s="365"/>
      <c r="F1233" s="371"/>
      <c r="G1233" s="371"/>
      <c r="H1233" s="371"/>
      <c r="I1233" s="371"/>
      <c r="J1233" s="394"/>
      <c r="K1233" s="394"/>
      <c r="L1233" s="395"/>
    </row>
    <row r="1234" spans="1:12" s="355" customFormat="1" ht="23.45" customHeight="1">
      <c r="A1234" s="367"/>
      <c r="B1234" s="367"/>
      <c r="C1234" s="370"/>
      <c r="D1234" s="370"/>
      <c r="E1234" s="365"/>
      <c r="F1234" s="371"/>
      <c r="G1234" s="371"/>
      <c r="H1234" s="371"/>
      <c r="I1234" s="371"/>
      <c r="J1234" s="394"/>
      <c r="K1234" s="394"/>
      <c r="L1234" s="395"/>
    </row>
    <row r="1235" spans="1:12" s="355" customFormat="1" ht="23.45" customHeight="1">
      <c r="A1235" s="367"/>
      <c r="B1235" s="367"/>
      <c r="C1235" s="370"/>
      <c r="D1235" s="370"/>
      <c r="E1235" s="365"/>
      <c r="F1235" s="371"/>
      <c r="G1235" s="371"/>
      <c r="H1235" s="371"/>
      <c r="I1235" s="371"/>
      <c r="J1235" s="394"/>
      <c r="K1235" s="394"/>
      <c r="L1235" s="395"/>
    </row>
    <row r="1236" spans="1:12" s="355" customFormat="1" ht="23.45" customHeight="1">
      <c r="A1236" s="367"/>
      <c r="B1236" s="367"/>
      <c r="C1236" s="370"/>
      <c r="D1236" s="370"/>
      <c r="E1236" s="365"/>
      <c r="F1236" s="371"/>
      <c r="G1236" s="371"/>
      <c r="H1236" s="371"/>
      <c r="I1236" s="371"/>
      <c r="J1236" s="394"/>
      <c r="K1236" s="394"/>
      <c r="L1236" s="395"/>
    </row>
    <row r="1237" spans="1:12" s="355" customFormat="1" ht="23.45" customHeight="1">
      <c r="A1237" s="367"/>
      <c r="B1237" s="367"/>
      <c r="C1237" s="370"/>
      <c r="D1237" s="370"/>
      <c r="E1237" s="365"/>
      <c r="F1237" s="371"/>
      <c r="G1237" s="371"/>
      <c r="H1237" s="371"/>
      <c r="I1237" s="371"/>
      <c r="J1237" s="394"/>
      <c r="K1237" s="394"/>
      <c r="L1237" s="395"/>
    </row>
    <row r="1238" spans="1:12" s="355" customFormat="1" ht="23.45" customHeight="1">
      <c r="A1238" s="367"/>
      <c r="B1238" s="367"/>
      <c r="C1238" s="370"/>
      <c r="D1238" s="370"/>
      <c r="E1238" s="365"/>
      <c r="F1238" s="371"/>
      <c r="G1238" s="371"/>
      <c r="H1238" s="371"/>
      <c r="I1238" s="371"/>
      <c r="J1238" s="394"/>
      <c r="K1238" s="394"/>
      <c r="L1238" s="395"/>
    </row>
    <row r="1239" spans="1:12" s="355" customFormat="1" ht="23.45" customHeight="1">
      <c r="A1239" s="367"/>
      <c r="B1239" s="367"/>
      <c r="C1239" s="370"/>
      <c r="D1239" s="370"/>
      <c r="E1239" s="365"/>
      <c r="F1239" s="371"/>
      <c r="G1239" s="371"/>
      <c r="H1239" s="371"/>
      <c r="I1239" s="371"/>
      <c r="J1239" s="394"/>
      <c r="K1239" s="394"/>
      <c r="L1239" s="395"/>
    </row>
    <row r="1240" spans="1:12" s="355" customFormat="1" ht="23.45" customHeight="1">
      <c r="A1240" s="367"/>
      <c r="B1240" s="367"/>
      <c r="C1240" s="370"/>
      <c r="D1240" s="370"/>
      <c r="E1240" s="365"/>
      <c r="F1240" s="371"/>
      <c r="G1240" s="371"/>
      <c r="H1240" s="371"/>
      <c r="I1240" s="371"/>
      <c r="J1240" s="394"/>
      <c r="K1240" s="394"/>
      <c r="L1240" s="395"/>
    </row>
    <row r="1241" spans="1:12" s="355" customFormat="1" ht="23.45" customHeight="1">
      <c r="A1241" s="367"/>
      <c r="B1241" s="367"/>
      <c r="C1241" s="370"/>
      <c r="D1241" s="370"/>
      <c r="E1241" s="365"/>
      <c r="F1241" s="371"/>
      <c r="G1241" s="371"/>
      <c r="H1241" s="371"/>
      <c r="I1241" s="371"/>
      <c r="J1241" s="394"/>
      <c r="K1241" s="394"/>
      <c r="L1241" s="395"/>
    </row>
    <row r="1242" spans="1:12" s="355" customFormat="1" ht="23.45" customHeight="1">
      <c r="A1242" s="367"/>
      <c r="B1242" s="367"/>
      <c r="C1242" s="370"/>
      <c r="D1242" s="370"/>
      <c r="E1242" s="365"/>
      <c r="F1242" s="371"/>
      <c r="G1242" s="371"/>
      <c r="H1242" s="371"/>
      <c r="I1242" s="371"/>
      <c r="J1242" s="394"/>
      <c r="K1242" s="394"/>
      <c r="L1242" s="395"/>
    </row>
    <row r="1243" spans="1:12" s="355" customFormat="1" ht="23.45" customHeight="1">
      <c r="A1243" s="367"/>
      <c r="B1243" s="367"/>
      <c r="C1243" s="370"/>
      <c r="D1243" s="370"/>
      <c r="E1243" s="365"/>
      <c r="F1243" s="371"/>
      <c r="G1243" s="371"/>
      <c r="H1243" s="371"/>
      <c r="I1243" s="371"/>
      <c r="J1243" s="394"/>
      <c r="K1243" s="394"/>
      <c r="L1243" s="395"/>
    </row>
    <row r="1244" spans="1:12" s="355" customFormat="1" ht="23.45" customHeight="1">
      <c r="A1244" s="367"/>
      <c r="B1244" s="367"/>
      <c r="C1244" s="370"/>
      <c r="D1244" s="370"/>
      <c r="E1244" s="365"/>
      <c r="F1244" s="371"/>
      <c r="G1244" s="371"/>
      <c r="H1244" s="371"/>
      <c r="I1244" s="371"/>
      <c r="J1244" s="394"/>
      <c r="K1244" s="394"/>
      <c r="L1244" s="395"/>
    </row>
    <row r="1245" spans="1:12" s="355" customFormat="1" ht="23.45" customHeight="1">
      <c r="A1245" s="367"/>
      <c r="B1245" s="367"/>
      <c r="C1245" s="370"/>
      <c r="D1245" s="370"/>
      <c r="E1245" s="365"/>
      <c r="F1245" s="371"/>
      <c r="G1245" s="371"/>
      <c r="H1245" s="371"/>
      <c r="I1245" s="371"/>
      <c r="J1245" s="394"/>
      <c r="K1245" s="394"/>
      <c r="L1245" s="395"/>
    </row>
    <row r="1246" spans="1:12" s="355" customFormat="1" ht="23.45" customHeight="1">
      <c r="A1246" s="367"/>
      <c r="B1246" s="367"/>
      <c r="C1246" s="370"/>
      <c r="D1246" s="370"/>
      <c r="E1246" s="365"/>
      <c r="F1246" s="371"/>
      <c r="G1246" s="371"/>
      <c r="H1246" s="371"/>
      <c r="I1246" s="371"/>
      <c r="J1246" s="394"/>
      <c r="K1246" s="394"/>
      <c r="L1246" s="395"/>
    </row>
    <row r="1247" spans="1:12" s="355" customFormat="1" ht="23.45" customHeight="1">
      <c r="A1247" s="367"/>
      <c r="B1247" s="367"/>
      <c r="C1247" s="370"/>
      <c r="D1247" s="370"/>
      <c r="E1247" s="365"/>
      <c r="F1247" s="371"/>
      <c r="G1247" s="371"/>
      <c r="H1247" s="371"/>
      <c r="I1247" s="371"/>
      <c r="J1247" s="394"/>
      <c r="K1247" s="394"/>
      <c r="L1247" s="395"/>
    </row>
    <row r="1248" spans="1:12" s="355" customFormat="1" ht="23.45" customHeight="1">
      <c r="A1248" s="367"/>
      <c r="B1248" s="367"/>
      <c r="C1248" s="370"/>
      <c r="D1248" s="370"/>
      <c r="E1248" s="365"/>
      <c r="F1248" s="371"/>
      <c r="G1248" s="371"/>
      <c r="H1248" s="371"/>
      <c r="I1248" s="371"/>
      <c r="J1248" s="394"/>
      <c r="K1248" s="394"/>
      <c r="L1248" s="395"/>
    </row>
    <row r="1249" spans="1:12" s="355" customFormat="1" ht="23.45" customHeight="1">
      <c r="A1249" s="367"/>
      <c r="B1249" s="367"/>
      <c r="C1249" s="370"/>
      <c r="D1249" s="370"/>
      <c r="E1249" s="365"/>
      <c r="F1249" s="371"/>
      <c r="G1249" s="371"/>
      <c r="H1249" s="371"/>
      <c r="I1249" s="371"/>
      <c r="J1249" s="394"/>
      <c r="K1249" s="394"/>
      <c r="L1249" s="395"/>
    </row>
    <row r="1250" spans="1:12" s="355" customFormat="1" ht="23.45" customHeight="1">
      <c r="A1250" s="367"/>
      <c r="B1250" s="367"/>
      <c r="C1250" s="370"/>
      <c r="D1250" s="370"/>
      <c r="E1250" s="365"/>
      <c r="F1250" s="371"/>
      <c r="G1250" s="371"/>
      <c r="H1250" s="371"/>
      <c r="I1250" s="371"/>
      <c r="J1250" s="394"/>
      <c r="K1250" s="394"/>
      <c r="L1250" s="395"/>
    </row>
    <row r="1251" spans="1:12" s="355" customFormat="1" ht="23.45" customHeight="1">
      <c r="A1251" s="367"/>
      <c r="B1251" s="367"/>
      <c r="C1251" s="370"/>
      <c r="D1251" s="370"/>
      <c r="E1251" s="365"/>
      <c r="F1251" s="371"/>
      <c r="G1251" s="371"/>
      <c r="H1251" s="371"/>
      <c r="I1251" s="371"/>
      <c r="J1251" s="394"/>
      <c r="K1251" s="394"/>
      <c r="L1251" s="395"/>
    </row>
    <row r="1252" spans="1:12" s="355" customFormat="1" ht="23.45" customHeight="1">
      <c r="A1252" s="367"/>
      <c r="B1252" s="367"/>
      <c r="C1252" s="370"/>
      <c r="D1252" s="370"/>
      <c r="E1252" s="365"/>
      <c r="F1252" s="371"/>
      <c r="G1252" s="371"/>
      <c r="H1252" s="371"/>
      <c r="I1252" s="371"/>
      <c r="J1252" s="394"/>
      <c r="K1252" s="394"/>
      <c r="L1252" s="395"/>
    </row>
    <row r="1253" spans="1:12" s="355" customFormat="1" ht="23.45" customHeight="1">
      <c r="A1253" s="367"/>
      <c r="B1253" s="367"/>
      <c r="C1253" s="370"/>
      <c r="D1253" s="370"/>
      <c r="E1253" s="365"/>
      <c r="F1253" s="371"/>
      <c r="G1253" s="371"/>
      <c r="H1253" s="371"/>
      <c r="I1253" s="371"/>
      <c r="J1253" s="394"/>
      <c r="K1253" s="394"/>
      <c r="L1253" s="395"/>
    </row>
    <row r="1254" spans="1:12" s="355" customFormat="1" ht="23.45" customHeight="1">
      <c r="A1254" s="367"/>
      <c r="B1254" s="367"/>
      <c r="C1254" s="370"/>
      <c r="D1254" s="370"/>
      <c r="E1254" s="365"/>
      <c r="F1254" s="371"/>
      <c r="G1254" s="371"/>
      <c r="H1254" s="371"/>
      <c r="I1254" s="371"/>
      <c r="J1254" s="394"/>
      <c r="K1254" s="394"/>
      <c r="L1254" s="395"/>
    </row>
    <row r="1255" spans="1:12" s="355" customFormat="1" ht="23.45" customHeight="1">
      <c r="A1255" s="367"/>
      <c r="B1255" s="367"/>
      <c r="C1255" s="370"/>
      <c r="D1255" s="370"/>
      <c r="E1255" s="365"/>
      <c r="F1255" s="371"/>
      <c r="G1255" s="371"/>
      <c r="H1255" s="371"/>
      <c r="I1255" s="371"/>
      <c r="J1255" s="394"/>
      <c r="K1255" s="394"/>
      <c r="L1255" s="395"/>
    </row>
    <row r="1256" spans="1:12" s="355" customFormat="1" ht="23.45" customHeight="1">
      <c r="A1256" s="367"/>
      <c r="B1256" s="367"/>
      <c r="C1256" s="370"/>
      <c r="D1256" s="370"/>
      <c r="E1256" s="365"/>
      <c r="F1256" s="371"/>
      <c r="G1256" s="371"/>
      <c r="H1256" s="371"/>
      <c r="I1256" s="371"/>
      <c r="J1256" s="394"/>
      <c r="K1256" s="394"/>
      <c r="L1256" s="395"/>
    </row>
    <row r="1257" spans="1:12" s="355" customFormat="1" ht="23.45" customHeight="1">
      <c r="A1257" s="367"/>
      <c r="B1257" s="367"/>
      <c r="C1257" s="370"/>
      <c r="D1257" s="370"/>
      <c r="E1257" s="365"/>
      <c r="F1257" s="371"/>
      <c r="G1257" s="371"/>
      <c r="H1257" s="371"/>
      <c r="I1257" s="371"/>
      <c r="J1257" s="394"/>
      <c r="K1257" s="394"/>
      <c r="L1257" s="395"/>
    </row>
    <row r="1258" spans="1:12" s="355" customFormat="1" ht="23.45" customHeight="1">
      <c r="A1258" s="367"/>
      <c r="B1258" s="367"/>
      <c r="C1258" s="370"/>
      <c r="D1258" s="370"/>
      <c r="E1258" s="365"/>
      <c r="F1258" s="371"/>
      <c r="G1258" s="371"/>
      <c r="H1258" s="371"/>
      <c r="I1258" s="371"/>
      <c r="J1258" s="394"/>
      <c r="K1258" s="394"/>
      <c r="L1258" s="395"/>
    </row>
    <row r="1259" spans="1:12" s="355" customFormat="1" ht="23.45" customHeight="1">
      <c r="A1259" s="367"/>
      <c r="B1259" s="367"/>
      <c r="C1259" s="370"/>
      <c r="D1259" s="370"/>
      <c r="E1259" s="365"/>
      <c r="F1259" s="371"/>
      <c r="G1259" s="371"/>
      <c r="H1259" s="371"/>
      <c r="I1259" s="371"/>
      <c r="J1259" s="394"/>
      <c r="K1259" s="394"/>
      <c r="L1259" s="395"/>
    </row>
    <row r="1260" spans="1:12" s="355" customFormat="1" ht="23.45" customHeight="1">
      <c r="A1260" s="367"/>
      <c r="B1260" s="367"/>
      <c r="C1260" s="370"/>
      <c r="D1260" s="370"/>
      <c r="E1260" s="365"/>
      <c r="F1260" s="371"/>
      <c r="G1260" s="371"/>
      <c r="H1260" s="371"/>
      <c r="I1260" s="371"/>
      <c r="J1260" s="394"/>
      <c r="K1260" s="394"/>
      <c r="L1260" s="395"/>
    </row>
    <row r="1261" spans="1:12" s="355" customFormat="1" ht="23.45" customHeight="1">
      <c r="A1261" s="367"/>
      <c r="B1261" s="367"/>
      <c r="C1261" s="370"/>
      <c r="D1261" s="370"/>
      <c r="E1261" s="365"/>
      <c r="F1261" s="371"/>
      <c r="G1261" s="371"/>
      <c r="H1261" s="371"/>
      <c r="I1261" s="371"/>
      <c r="J1261" s="394"/>
      <c r="K1261" s="394"/>
      <c r="L1261" s="395"/>
    </row>
    <row r="1262" spans="1:12" s="355" customFormat="1" ht="23.45" customHeight="1">
      <c r="A1262" s="367"/>
      <c r="B1262" s="367"/>
      <c r="C1262" s="370"/>
      <c r="D1262" s="370"/>
      <c r="E1262" s="365"/>
      <c r="F1262" s="371"/>
      <c r="G1262" s="371"/>
      <c r="H1262" s="371"/>
      <c r="I1262" s="371"/>
      <c r="J1262" s="394"/>
      <c r="K1262" s="394"/>
      <c r="L1262" s="395"/>
    </row>
    <row r="1263" spans="1:12" s="355" customFormat="1" ht="23.45" customHeight="1">
      <c r="A1263" s="367"/>
      <c r="B1263" s="367"/>
      <c r="C1263" s="370"/>
      <c r="D1263" s="370"/>
      <c r="E1263" s="365"/>
      <c r="F1263" s="371"/>
      <c r="G1263" s="371"/>
      <c r="H1263" s="371"/>
      <c r="I1263" s="371"/>
      <c r="J1263" s="394"/>
      <c r="K1263" s="394"/>
      <c r="L1263" s="395"/>
    </row>
    <row r="1264" spans="1:12" s="355" customFormat="1" ht="23.45" customHeight="1">
      <c r="A1264" s="367"/>
      <c r="B1264" s="367"/>
      <c r="C1264" s="370"/>
      <c r="D1264" s="370"/>
      <c r="E1264" s="365"/>
      <c r="F1264" s="371"/>
      <c r="G1264" s="371"/>
      <c r="H1264" s="371"/>
      <c r="I1264" s="371"/>
      <c r="J1264" s="394"/>
      <c r="K1264" s="394"/>
      <c r="L1264" s="395"/>
    </row>
    <row r="1265" spans="1:12" s="355" customFormat="1" ht="23.45" customHeight="1">
      <c r="A1265" s="367"/>
      <c r="B1265" s="367"/>
      <c r="C1265" s="370"/>
      <c r="D1265" s="370"/>
      <c r="E1265" s="365"/>
      <c r="F1265" s="371"/>
      <c r="G1265" s="371"/>
      <c r="H1265" s="371"/>
      <c r="I1265" s="371"/>
      <c r="J1265" s="394"/>
      <c r="K1265" s="394"/>
      <c r="L1265" s="395"/>
    </row>
    <row r="1266" spans="1:12" s="355" customFormat="1" ht="23.45" customHeight="1">
      <c r="A1266" s="367"/>
      <c r="B1266" s="367"/>
      <c r="C1266" s="370"/>
      <c r="D1266" s="370"/>
      <c r="E1266" s="365"/>
      <c r="F1266" s="371"/>
      <c r="G1266" s="371"/>
      <c r="H1266" s="371"/>
      <c r="I1266" s="371"/>
      <c r="J1266" s="394"/>
      <c r="K1266" s="394"/>
      <c r="L1266" s="395"/>
    </row>
    <row r="1267" spans="1:12" s="355" customFormat="1" ht="23.45" customHeight="1">
      <c r="A1267" s="367"/>
      <c r="B1267" s="367"/>
      <c r="C1267" s="370"/>
      <c r="D1267" s="370"/>
      <c r="E1267" s="365"/>
      <c r="F1267" s="371"/>
      <c r="G1267" s="371"/>
      <c r="H1267" s="371"/>
      <c r="I1267" s="371"/>
      <c r="J1267" s="394"/>
      <c r="K1267" s="394"/>
      <c r="L1267" s="395"/>
    </row>
    <row r="1268" spans="1:12" s="355" customFormat="1" ht="23.45" customHeight="1">
      <c r="A1268" s="367"/>
      <c r="B1268" s="367"/>
      <c r="C1268" s="370"/>
      <c r="D1268" s="370"/>
      <c r="E1268" s="365"/>
      <c r="F1268" s="371"/>
      <c r="G1268" s="371"/>
      <c r="H1268" s="371"/>
      <c r="I1268" s="371"/>
      <c r="J1268" s="394"/>
      <c r="K1268" s="394"/>
      <c r="L1268" s="395"/>
    </row>
    <row r="1269" spans="1:12" s="355" customFormat="1" ht="23.45" customHeight="1">
      <c r="A1269" s="367"/>
      <c r="B1269" s="367"/>
      <c r="C1269" s="370"/>
      <c r="D1269" s="370"/>
      <c r="E1269" s="365"/>
      <c r="F1269" s="371"/>
      <c r="G1269" s="371"/>
      <c r="H1269" s="371"/>
      <c r="I1269" s="371"/>
      <c r="J1269" s="394"/>
      <c r="K1269" s="394"/>
      <c r="L1269" s="395"/>
    </row>
    <row r="1270" spans="1:12" s="355" customFormat="1" ht="23.45" customHeight="1">
      <c r="A1270" s="367"/>
      <c r="B1270" s="367"/>
      <c r="C1270" s="370"/>
      <c r="D1270" s="370"/>
      <c r="E1270" s="365"/>
      <c r="F1270" s="371"/>
      <c r="G1270" s="371"/>
      <c r="H1270" s="371"/>
      <c r="I1270" s="371"/>
      <c r="J1270" s="394"/>
      <c r="K1270" s="394"/>
      <c r="L1270" s="395"/>
    </row>
    <row r="1271" spans="1:12" s="355" customFormat="1" ht="23.45" customHeight="1">
      <c r="A1271" s="367"/>
      <c r="B1271" s="367"/>
      <c r="C1271" s="370"/>
      <c r="D1271" s="370"/>
      <c r="E1271" s="365"/>
      <c r="F1271" s="371"/>
      <c r="G1271" s="371"/>
      <c r="H1271" s="371"/>
      <c r="I1271" s="371"/>
      <c r="J1271" s="394"/>
      <c r="K1271" s="394"/>
      <c r="L1271" s="395"/>
    </row>
    <row r="1272" spans="1:12" s="355" customFormat="1" ht="23.45" customHeight="1">
      <c r="A1272" s="367"/>
      <c r="B1272" s="367"/>
      <c r="C1272" s="370"/>
      <c r="D1272" s="370"/>
      <c r="E1272" s="365"/>
      <c r="F1272" s="371"/>
      <c r="G1272" s="371"/>
      <c r="H1272" s="371"/>
      <c r="I1272" s="371"/>
      <c r="J1272" s="394"/>
      <c r="K1272" s="394"/>
      <c r="L1272" s="395"/>
    </row>
    <row r="1273" spans="1:12" s="355" customFormat="1" ht="23.45" customHeight="1">
      <c r="A1273" s="367"/>
      <c r="B1273" s="367"/>
      <c r="C1273" s="370"/>
      <c r="D1273" s="370"/>
      <c r="E1273" s="365"/>
      <c r="F1273" s="371"/>
      <c r="G1273" s="371"/>
      <c r="H1273" s="371"/>
      <c r="I1273" s="371"/>
      <c r="J1273" s="394"/>
      <c r="K1273" s="394"/>
      <c r="L1273" s="395"/>
    </row>
    <row r="1274" spans="1:12" s="355" customFormat="1" ht="23.45" customHeight="1">
      <c r="A1274" s="367"/>
      <c r="B1274" s="367"/>
      <c r="C1274" s="370"/>
      <c r="D1274" s="370"/>
      <c r="E1274" s="365"/>
      <c r="F1274" s="371"/>
      <c r="G1274" s="371"/>
      <c r="H1274" s="371"/>
      <c r="I1274" s="371"/>
      <c r="J1274" s="394"/>
      <c r="K1274" s="394"/>
      <c r="L1274" s="395"/>
    </row>
    <row r="1275" spans="1:12" s="355" customFormat="1" ht="23.45" customHeight="1">
      <c r="A1275" s="367"/>
      <c r="B1275" s="367"/>
      <c r="C1275" s="370"/>
      <c r="D1275" s="370"/>
      <c r="E1275" s="365"/>
      <c r="F1275" s="371"/>
      <c r="G1275" s="371"/>
      <c r="H1275" s="371"/>
      <c r="I1275" s="371"/>
      <c r="J1275" s="394"/>
      <c r="K1275" s="394"/>
      <c r="L1275" s="395"/>
    </row>
    <row r="1276" spans="1:12" s="355" customFormat="1" ht="23.45" customHeight="1">
      <c r="A1276" s="367"/>
      <c r="B1276" s="367"/>
      <c r="C1276" s="370"/>
      <c r="D1276" s="370"/>
      <c r="E1276" s="365"/>
      <c r="F1276" s="371"/>
      <c r="G1276" s="371"/>
      <c r="H1276" s="371"/>
      <c r="I1276" s="371"/>
      <c r="J1276" s="394"/>
      <c r="K1276" s="394"/>
      <c r="L1276" s="395"/>
    </row>
    <row r="1277" spans="1:12" s="355" customFormat="1" ht="23.45" customHeight="1">
      <c r="A1277" s="367"/>
      <c r="B1277" s="367"/>
      <c r="C1277" s="370"/>
      <c r="D1277" s="370"/>
      <c r="E1277" s="365"/>
      <c r="F1277" s="371"/>
      <c r="G1277" s="371"/>
      <c r="H1277" s="371"/>
      <c r="I1277" s="371"/>
      <c r="J1277" s="394"/>
      <c r="K1277" s="394"/>
      <c r="L1277" s="395"/>
    </row>
    <row r="1278" spans="1:12" s="355" customFormat="1" ht="23.45" customHeight="1">
      <c r="A1278" s="367"/>
      <c r="B1278" s="367"/>
      <c r="C1278" s="370"/>
      <c r="D1278" s="370"/>
      <c r="E1278" s="365"/>
      <c r="F1278" s="371"/>
      <c r="G1278" s="371"/>
      <c r="H1278" s="371"/>
      <c r="I1278" s="371"/>
      <c r="J1278" s="394"/>
      <c r="K1278" s="394"/>
      <c r="L1278" s="395"/>
    </row>
    <row r="1279" spans="1:12" s="355" customFormat="1" ht="23.45" customHeight="1">
      <c r="A1279" s="367"/>
      <c r="B1279" s="367"/>
      <c r="C1279" s="370"/>
      <c r="D1279" s="370"/>
      <c r="E1279" s="365"/>
      <c r="F1279" s="371"/>
      <c r="G1279" s="371"/>
      <c r="H1279" s="371"/>
      <c r="I1279" s="371"/>
      <c r="J1279" s="394"/>
      <c r="K1279" s="394"/>
      <c r="L1279" s="395"/>
    </row>
    <row r="1280" spans="1:12" s="355" customFormat="1" ht="23.45" customHeight="1">
      <c r="A1280" s="367"/>
      <c r="B1280" s="367"/>
      <c r="C1280" s="370"/>
      <c r="D1280" s="370"/>
      <c r="E1280" s="365"/>
      <c r="F1280" s="371"/>
      <c r="G1280" s="371"/>
      <c r="H1280" s="371"/>
      <c r="I1280" s="371"/>
      <c r="J1280" s="394"/>
      <c r="K1280" s="394"/>
      <c r="L1280" s="395"/>
    </row>
    <row r="1281" spans="1:12" s="355" customFormat="1" ht="23.45" customHeight="1">
      <c r="A1281" s="367"/>
      <c r="B1281" s="367"/>
      <c r="C1281" s="370"/>
      <c r="D1281" s="370"/>
      <c r="E1281" s="365"/>
      <c r="F1281" s="371"/>
      <c r="G1281" s="371"/>
      <c r="H1281" s="371"/>
      <c r="I1281" s="371"/>
      <c r="J1281" s="394"/>
      <c r="K1281" s="394"/>
      <c r="L1281" s="395"/>
    </row>
    <row r="1282" spans="1:12" s="355" customFormat="1" ht="23.45" customHeight="1">
      <c r="A1282" s="367"/>
      <c r="B1282" s="367"/>
      <c r="C1282" s="370"/>
      <c r="D1282" s="370"/>
      <c r="E1282" s="365"/>
      <c r="F1282" s="371"/>
      <c r="G1282" s="371"/>
      <c r="H1282" s="371"/>
      <c r="I1282" s="371"/>
      <c r="J1282" s="394"/>
      <c r="K1282" s="394"/>
      <c r="L1282" s="395"/>
    </row>
    <row r="1283" spans="1:12" s="355" customFormat="1" ht="23.45" customHeight="1">
      <c r="A1283" s="367"/>
      <c r="B1283" s="367"/>
      <c r="C1283" s="370"/>
      <c r="D1283" s="370"/>
      <c r="E1283" s="365"/>
      <c r="F1283" s="371"/>
      <c r="G1283" s="371"/>
      <c r="H1283" s="371"/>
      <c r="I1283" s="371"/>
      <c r="J1283" s="394"/>
      <c r="K1283" s="394"/>
      <c r="L1283" s="395"/>
    </row>
    <row r="1284" spans="1:12" s="355" customFormat="1" ht="23.45" customHeight="1">
      <c r="A1284" s="367"/>
      <c r="B1284" s="367"/>
      <c r="C1284" s="370"/>
      <c r="D1284" s="370"/>
      <c r="E1284" s="365"/>
      <c r="F1284" s="371"/>
      <c r="G1284" s="371"/>
      <c r="H1284" s="371"/>
      <c r="I1284" s="371"/>
      <c r="J1284" s="394"/>
      <c r="K1284" s="394"/>
      <c r="L1284" s="395"/>
    </row>
    <row r="1285" spans="1:12" s="355" customFormat="1" ht="23.45" customHeight="1">
      <c r="A1285" s="367"/>
      <c r="B1285" s="367"/>
      <c r="C1285" s="370"/>
      <c r="D1285" s="370"/>
      <c r="E1285" s="365"/>
      <c r="F1285" s="371"/>
      <c r="G1285" s="371"/>
      <c r="H1285" s="371"/>
      <c r="I1285" s="371"/>
      <c r="J1285" s="394"/>
      <c r="K1285" s="394"/>
      <c r="L1285" s="395"/>
    </row>
    <row r="1286" spans="1:12" s="355" customFormat="1" ht="23.45" customHeight="1">
      <c r="A1286" s="367"/>
      <c r="B1286" s="367"/>
      <c r="C1286" s="370"/>
      <c r="D1286" s="370"/>
      <c r="E1286" s="365"/>
      <c r="F1286" s="371"/>
      <c r="G1286" s="371"/>
      <c r="H1286" s="371"/>
      <c r="I1286" s="371"/>
      <c r="J1286" s="394"/>
      <c r="K1286" s="394"/>
      <c r="L1286" s="395"/>
    </row>
    <row r="1287" spans="1:12" s="355" customFormat="1" ht="23.45" customHeight="1">
      <c r="A1287" s="367"/>
      <c r="B1287" s="367"/>
      <c r="C1287" s="370"/>
      <c r="D1287" s="370"/>
      <c r="E1287" s="365"/>
      <c r="F1287" s="371"/>
      <c r="G1287" s="371"/>
      <c r="H1287" s="371"/>
      <c r="I1287" s="371"/>
      <c r="J1287" s="394"/>
      <c r="K1287" s="394"/>
      <c r="L1287" s="395"/>
    </row>
    <row r="1288" spans="1:12" s="355" customFormat="1" ht="23.45" customHeight="1">
      <c r="A1288" s="367"/>
      <c r="B1288" s="367"/>
      <c r="C1288" s="370"/>
      <c r="D1288" s="370"/>
      <c r="E1288" s="365"/>
      <c r="F1288" s="371"/>
      <c r="G1288" s="371"/>
      <c r="H1288" s="371"/>
      <c r="I1288" s="371"/>
      <c r="J1288" s="394"/>
      <c r="K1288" s="394"/>
      <c r="L1288" s="395"/>
    </row>
    <row r="1289" spans="1:12" s="355" customFormat="1" ht="23.45" customHeight="1">
      <c r="A1289" s="367"/>
      <c r="B1289" s="367"/>
      <c r="C1289" s="370"/>
      <c r="D1289" s="370"/>
      <c r="E1289" s="365"/>
      <c r="F1289" s="371"/>
      <c r="G1289" s="371"/>
      <c r="H1289" s="371"/>
      <c r="I1289" s="371"/>
      <c r="J1289" s="394"/>
      <c r="K1289" s="394"/>
      <c r="L1289" s="395"/>
    </row>
    <row r="1290" spans="1:12" s="355" customFormat="1" ht="23.45" customHeight="1">
      <c r="A1290" s="367"/>
      <c r="B1290" s="367"/>
      <c r="C1290" s="370"/>
      <c r="D1290" s="370"/>
      <c r="E1290" s="365"/>
      <c r="F1290" s="371"/>
      <c r="G1290" s="371"/>
      <c r="H1290" s="371"/>
      <c r="I1290" s="371"/>
      <c r="J1290" s="394"/>
      <c r="K1290" s="394"/>
      <c r="L1290" s="395"/>
    </row>
    <row r="1291" spans="1:12" s="355" customFormat="1" ht="23.45" customHeight="1">
      <c r="A1291" s="367"/>
      <c r="B1291" s="367"/>
      <c r="C1291" s="370"/>
      <c r="D1291" s="370"/>
      <c r="E1291" s="365"/>
      <c r="F1291" s="371"/>
      <c r="G1291" s="371"/>
      <c r="H1291" s="371"/>
      <c r="I1291" s="371"/>
      <c r="J1291" s="394"/>
      <c r="K1291" s="394"/>
      <c r="L1291" s="395"/>
    </row>
    <row r="1292" spans="1:12" s="355" customFormat="1" ht="23.45" customHeight="1">
      <c r="A1292" s="367"/>
      <c r="B1292" s="367"/>
      <c r="C1292" s="370"/>
      <c r="D1292" s="370"/>
      <c r="E1292" s="365"/>
      <c r="F1292" s="371"/>
      <c r="G1292" s="371"/>
      <c r="H1292" s="371"/>
      <c r="I1292" s="371"/>
      <c r="J1292" s="394"/>
      <c r="K1292" s="394"/>
      <c r="L1292" s="395"/>
    </row>
    <row r="1293" spans="1:12" s="355" customFormat="1" ht="23.45" customHeight="1">
      <c r="A1293" s="367"/>
      <c r="B1293" s="367"/>
      <c r="C1293" s="370"/>
      <c r="D1293" s="370"/>
      <c r="E1293" s="365"/>
      <c r="F1293" s="371"/>
      <c r="G1293" s="371"/>
      <c r="H1293" s="371"/>
      <c r="I1293" s="371"/>
      <c r="J1293" s="394"/>
      <c r="K1293" s="394"/>
      <c r="L1293" s="395"/>
    </row>
    <row r="1294" spans="1:12" s="355" customFormat="1" ht="23.45" customHeight="1">
      <c r="A1294" s="367"/>
      <c r="B1294" s="367"/>
      <c r="C1294" s="370"/>
      <c r="D1294" s="370"/>
      <c r="E1294" s="365"/>
      <c r="F1294" s="371"/>
      <c r="G1294" s="371"/>
      <c r="H1294" s="371"/>
      <c r="I1294" s="371"/>
      <c r="J1294" s="394"/>
      <c r="K1294" s="394"/>
      <c r="L1294" s="395"/>
    </row>
    <row r="1295" spans="1:12" s="355" customFormat="1" ht="23.45" customHeight="1">
      <c r="A1295" s="367"/>
      <c r="B1295" s="367"/>
      <c r="C1295" s="370"/>
      <c r="D1295" s="370"/>
      <c r="E1295" s="365"/>
      <c r="F1295" s="371"/>
      <c r="G1295" s="371"/>
      <c r="H1295" s="371"/>
      <c r="I1295" s="371"/>
      <c r="J1295" s="394"/>
      <c r="K1295" s="394"/>
      <c r="L1295" s="395"/>
    </row>
    <row r="1296" spans="1:12" s="355" customFormat="1" ht="23.45" customHeight="1">
      <c r="A1296" s="367"/>
      <c r="B1296" s="367"/>
      <c r="C1296" s="370"/>
      <c r="D1296" s="370"/>
      <c r="E1296" s="365"/>
      <c r="F1296" s="371"/>
      <c r="G1296" s="371"/>
      <c r="H1296" s="371"/>
      <c r="I1296" s="371"/>
      <c r="J1296" s="394"/>
      <c r="K1296" s="394"/>
      <c r="L1296" s="395"/>
    </row>
    <row r="1297" spans="1:12" s="355" customFormat="1" ht="23.45" customHeight="1">
      <c r="A1297" s="367"/>
      <c r="B1297" s="367"/>
      <c r="C1297" s="370"/>
      <c r="D1297" s="370"/>
      <c r="E1297" s="365"/>
      <c r="F1297" s="371"/>
      <c r="G1297" s="371"/>
      <c r="H1297" s="371"/>
      <c r="I1297" s="371"/>
      <c r="J1297" s="394"/>
      <c r="K1297" s="394"/>
      <c r="L1297" s="395"/>
    </row>
    <row r="1298" spans="1:12" s="355" customFormat="1" ht="23.45" customHeight="1">
      <c r="A1298" s="367"/>
      <c r="B1298" s="367"/>
      <c r="C1298" s="370"/>
      <c r="D1298" s="370"/>
      <c r="E1298" s="365"/>
      <c r="F1298" s="371"/>
      <c r="G1298" s="371"/>
      <c r="H1298" s="371"/>
      <c r="I1298" s="371"/>
      <c r="J1298" s="394"/>
      <c r="K1298" s="394"/>
      <c r="L1298" s="395"/>
    </row>
    <row r="1299" spans="1:12" s="355" customFormat="1" ht="23.45" customHeight="1">
      <c r="A1299" s="367"/>
      <c r="B1299" s="367"/>
      <c r="C1299" s="370"/>
      <c r="D1299" s="370"/>
      <c r="E1299" s="365"/>
      <c r="F1299" s="371"/>
      <c r="G1299" s="371"/>
      <c r="H1299" s="371"/>
      <c r="I1299" s="371"/>
      <c r="J1299" s="394"/>
      <c r="K1299" s="394"/>
      <c r="L1299" s="395"/>
    </row>
    <row r="1300" spans="1:12" s="355" customFormat="1" ht="23.45" customHeight="1">
      <c r="A1300" s="367"/>
      <c r="B1300" s="367"/>
      <c r="C1300" s="370"/>
      <c r="D1300" s="370"/>
      <c r="E1300" s="365"/>
      <c r="F1300" s="371"/>
      <c r="G1300" s="371"/>
      <c r="H1300" s="371"/>
      <c r="I1300" s="371"/>
      <c r="J1300" s="394"/>
      <c r="K1300" s="394"/>
      <c r="L1300" s="395"/>
    </row>
    <row r="1301" spans="1:12" s="355" customFormat="1" ht="23.45" customHeight="1">
      <c r="A1301" s="367"/>
      <c r="B1301" s="367"/>
      <c r="C1301" s="370"/>
      <c r="D1301" s="370"/>
      <c r="E1301" s="365"/>
      <c r="F1301" s="371"/>
      <c r="G1301" s="371"/>
      <c r="H1301" s="371"/>
      <c r="I1301" s="371"/>
      <c r="J1301" s="394"/>
      <c r="K1301" s="394"/>
      <c r="L1301" s="395"/>
    </row>
    <row r="1302" spans="1:12" s="355" customFormat="1" ht="23.45" customHeight="1">
      <c r="A1302" s="367"/>
      <c r="B1302" s="367"/>
      <c r="C1302" s="370"/>
      <c r="D1302" s="370"/>
      <c r="E1302" s="365"/>
      <c r="F1302" s="371"/>
      <c r="G1302" s="371"/>
      <c r="H1302" s="371"/>
      <c r="I1302" s="371"/>
      <c r="J1302" s="394"/>
      <c r="K1302" s="394"/>
      <c r="L1302" s="395"/>
    </row>
    <row r="1303" spans="1:12" s="355" customFormat="1" ht="23.45" customHeight="1">
      <c r="A1303" s="367"/>
      <c r="B1303" s="367"/>
      <c r="C1303" s="370"/>
      <c r="D1303" s="370"/>
      <c r="E1303" s="365"/>
      <c r="F1303" s="371"/>
      <c r="G1303" s="371"/>
      <c r="H1303" s="371"/>
      <c r="I1303" s="371"/>
      <c r="J1303" s="394"/>
      <c r="K1303" s="394"/>
      <c r="L1303" s="395"/>
    </row>
    <row r="1304" spans="1:12" s="355" customFormat="1" ht="23.45" customHeight="1">
      <c r="A1304" s="367"/>
      <c r="B1304" s="367"/>
      <c r="C1304" s="370"/>
      <c r="D1304" s="370"/>
      <c r="E1304" s="365"/>
      <c r="F1304" s="371"/>
      <c r="G1304" s="371"/>
      <c r="H1304" s="371"/>
      <c r="I1304" s="371"/>
      <c r="J1304" s="394"/>
      <c r="K1304" s="394"/>
      <c r="L1304" s="395"/>
    </row>
    <row r="1305" spans="1:12" s="355" customFormat="1" ht="23.45" customHeight="1">
      <c r="A1305" s="367"/>
      <c r="B1305" s="367"/>
      <c r="C1305" s="370"/>
      <c r="D1305" s="370"/>
      <c r="E1305" s="365"/>
      <c r="F1305" s="371"/>
      <c r="G1305" s="371"/>
      <c r="H1305" s="371"/>
      <c r="I1305" s="371"/>
      <c r="J1305" s="394"/>
      <c r="K1305" s="394"/>
      <c r="L1305" s="395"/>
    </row>
    <row r="1306" spans="1:12" s="355" customFormat="1" ht="23.45" customHeight="1">
      <c r="A1306" s="367"/>
      <c r="B1306" s="367"/>
      <c r="C1306" s="370"/>
      <c r="D1306" s="370"/>
      <c r="E1306" s="365"/>
      <c r="F1306" s="371"/>
      <c r="G1306" s="371"/>
      <c r="H1306" s="371"/>
      <c r="I1306" s="371"/>
      <c r="J1306" s="394"/>
      <c r="K1306" s="394"/>
      <c r="L1306" s="395"/>
    </row>
    <row r="1307" spans="1:12" s="355" customFormat="1" ht="23.45" customHeight="1">
      <c r="A1307" s="367"/>
      <c r="B1307" s="367"/>
      <c r="C1307" s="370"/>
      <c r="D1307" s="370"/>
      <c r="E1307" s="365"/>
      <c r="F1307" s="371"/>
      <c r="G1307" s="371"/>
      <c r="H1307" s="371"/>
      <c r="I1307" s="371"/>
      <c r="J1307" s="394"/>
      <c r="K1307" s="394"/>
      <c r="L1307" s="395"/>
    </row>
    <row r="1308" spans="1:12" s="355" customFormat="1" ht="23.45" customHeight="1">
      <c r="A1308" s="367"/>
      <c r="B1308" s="367"/>
      <c r="C1308" s="370"/>
      <c r="D1308" s="370"/>
      <c r="E1308" s="365"/>
      <c r="F1308" s="371"/>
      <c r="G1308" s="371"/>
      <c r="H1308" s="371"/>
      <c r="I1308" s="371"/>
      <c r="J1308" s="394"/>
      <c r="K1308" s="394"/>
      <c r="L1308" s="395"/>
    </row>
    <row r="1309" spans="1:12" s="355" customFormat="1" ht="23.45" customHeight="1">
      <c r="A1309" s="367"/>
      <c r="B1309" s="367"/>
      <c r="C1309" s="370"/>
      <c r="D1309" s="370"/>
      <c r="E1309" s="365"/>
      <c r="F1309" s="371"/>
      <c r="G1309" s="371"/>
      <c r="H1309" s="371"/>
      <c r="I1309" s="371"/>
      <c r="J1309" s="394"/>
      <c r="K1309" s="394"/>
      <c r="L1309" s="395"/>
    </row>
    <row r="1310" spans="1:12" s="355" customFormat="1" ht="23.45" customHeight="1">
      <c r="A1310" s="367"/>
      <c r="B1310" s="367"/>
      <c r="C1310" s="370"/>
      <c r="D1310" s="370"/>
      <c r="E1310" s="365"/>
      <c r="F1310" s="371"/>
      <c r="G1310" s="371"/>
      <c r="H1310" s="371"/>
      <c r="I1310" s="371"/>
      <c r="J1310" s="394"/>
      <c r="K1310" s="394"/>
      <c r="L1310" s="395"/>
    </row>
    <row r="1311" spans="1:12" s="355" customFormat="1" ht="23.45" customHeight="1">
      <c r="A1311" s="367"/>
      <c r="B1311" s="367"/>
      <c r="C1311" s="370"/>
      <c r="D1311" s="370"/>
      <c r="E1311" s="365"/>
      <c r="F1311" s="371"/>
      <c r="G1311" s="371"/>
      <c r="H1311" s="371"/>
      <c r="I1311" s="371"/>
      <c r="J1311" s="394"/>
      <c r="K1311" s="394"/>
      <c r="L1311" s="395"/>
    </row>
    <row r="1312" spans="1:12" s="355" customFormat="1" ht="23.45" customHeight="1">
      <c r="A1312" s="367"/>
      <c r="B1312" s="367"/>
      <c r="C1312" s="370"/>
      <c r="D1312" s="370"/>
      <c r="E1312" s="365"/>
      <c r="F1312" s="371"/>
      <c r="G1312" s="371"/>
      <c r="H1312" s="371"/>
      <c r="I1312" s="371"/>
      <c r="J1312" s="394"/>
      <c r="K1312" s="394"/>
      <c r="L1312" s="395"/>
    </row>
    <row r="1313" spans="1:12" s="355" customFormat="1" ht="23.45" customHeight="1">
      <c r="A1313" s="367"/>
      <c r="B1313" s="367"/>
      <c r="C1313" s="370"/>
      <c r="D1313" s="370"/>
      <c r="E1313" s="365"/>
      <c r="F1313" s="371"/>
      <c r="G1313" s="371"/>
      <c r="H1313" s="371"/>
      <c r="I1313" s="371"/>
      <c r="J1313" s="394"/>
      <c r="K1313" s="394"/>
      <c r="L1313" s="395"/>
    </row>
    <row r="1314" spans="1:12" s="355" customFormat="1" ht="23.45" customHeight="1">
      <c r="A1314" s="367"/>
      <c r="B1314" s="367"/>
      <c r="C1314" s="370"/>
      <c r="D1314" s="370"/>
      <c r="E1314" s="365"/>
      <c r="F1314" s="371"/>
      <c r="G1314" s="371"/>
      <c r="H1314" s="371"/>
      <c r="I1314" s="371"/>
      <c r="J1314" s="394"/>
      <c r="K1314" s="394"/>
      <c r="L1314" s="395"/>
    </row>
    <row r="1315" spans="1:12" s="355" customFormat="1" ht="23.45" customHeight="1">
      <c r="A1315" s="367"/>
      <c r="B1315" s="367"/>
      <c r="C1315" s="370"/>
      <c r="D1315" s="370"/>
      <c r="E1315" s="365"/>
      <c r="F1315" s="371"/>
      <c r="G1315" s="371"/>
      <c r="H1315" s="371"/>
      <c r="I1315" s="371"/>
      <c r="J1315" s="394"/>
      <c r="K1315" s="394"/>
      <c r="L1315" s="395"/>
    </row>
    <row r="1316" spans="1:12" s="355" customFormat="1" ht="23.45" customHeight="1">
      <c r="A1316" s="367"/>
      <c r="B1316" s="367"/>
      <c r="C1316" s="370"/>
      <c r="D1316" s="370"/>
      <c r="E1316" s="365"/>
      <c r="F1316" s="371"/>
      <c r="G1316" s="371"/>
      <c r="H1316" s="371"/>
      <c r="I1316" s="371"/>
      <c r="J1316" s="394"/>
      <c r="K1316" s="394"/>
      <c r="L1316" s="395"/>
    </row>
    <row r="1317" spans="1:12" s="355" customFormat="1" ht="23.45" customHeight="1">
      <c r="A1317" s="367"/>
      <c r="B1317" s="367"/>
      <c r="C1317" s="370"/>
      <c r="D1317" s="370"/>
      <c r="E1317" s="365"/>
      <c r="F1317" s="371"/>
      <c r="G1317" s="371"/>
      <c r="H1317" s="371"/>
      <c r="I1317" s="371"/>
      <c r="J1317" s="394"/>
      <c r="K1317" s="394"/>
      <c r="L1317" s="395"/>
    </row>
    <row r="1318" spans="1:12" s="355" customFormat="1" ht="23.45" customHeight="1">
      <c r="A1318" s="367"/>
      <c r="B1318" s="367"/>
      <c r="C1318" s="370"/>
      <c r="D1318" s="370"/>
      <c r="E1318" s="365"/>
      <c r="F1318" s="371"/>
      <c r="G1318" s="371"/>
      <c r="H1318" s="371"/>
      <c r="I1318" s="371"/>
      <c r="J1318" s="394"/>
      <c r="K1318" s="394"/>
      <c r="L1318" s="395"/>
    </row>
    <row r="1319" spans="1:12" s="355" customFormat="1" ht="23.45" customHeight="1">
      <c r="A1319" s="367"/>
      <c r="B1319" s="367"/>
      <c r="C1319" s="370"/>
      <c r="D1319" s="370"/>
      <c r="E1319" s="365"/>
      <c r="F1319" s="371"/>
      <c r="G1319" s="371"/>
      <c r="H1319" s="371"/>
      <c r="I1319" s="371"/>
      <c r="J1319" s="394"/>
      <c r="K1319" s="394"/>
      <c r="L1319" s="395"/>
    </row>
    <row r="1320" spans="1:12" s="355" customFormat="1" ht="23.45" customHeight="1">
      <c r="A1320" s="367"/>
      <c r="B1320" s="367"/>
      <c r="C1320" s="370"/>
      <c r="D1320" s="370"/>
      <c r="E1320" s="365"/>
      <c r="F1320" s="371"/>
      <c r="G1320" s="371"/>
      <c r="H1320" s="371"/>
      <c r="I1320" s="371"/>
      <c r="J1320" s="394"/>
      <c r="K1320" s="394"/>
      <c r="L1320" s="395"/>
    </row>
    <row r="1321" spans="1:12" s="355" customFormat="1" ht="23.45" customHeight="1">
      <c r="A1321" s="367"/>
      <c r="B1321" s="367"/>
      <c r="C1321" s="370"/>
      <c r="D1321" s="370"/>
      <c r="E1321" s="365"/>
      <c r="F1321" s="371"/>
      <c r="G1321" s="371"/>
      <c r="H1321" s="371"/>
      <c r="I1321" s="371"/>
      <c r="J1321" s="394"/>
      <c r="K1321" s="394"/>
      <c r="L1321" s="395"/>
    </row>
    <row r="1322" spans="1:12" s="355" customFormat="1" ht="23.45" customHeight="1">
      <c r="A1322" s="367"/>
      <c r="B1322" s="367"/>
      <c r="C1322" s="370"/>
      <c r="D1322" s="370"/>
      <c r="E1322" s="365"/>
      <c r="F1322" s="371"/>
      <c r="G1322" s="371"/>
      <c r="H1322" s="371"/>
      <c r="I1322" s="371"/>
      <c r="J1322" s="394"/>
      <c r="K1322" s="394"/>
      <c r="L1322" s="395"/>
    </row>
    <row r="1323" spans="1:12" s="355" customFormat="1" ht="23.45" customHeight="1">
      <c r="A1323" s="367"/>
      <c r="B1323" s="367"/>
      <c r="C1323" s="370"/>
      <c r="D1323" s="370"/>
      <c r="E1323" s="365"/>
      <c r="F1323" s="371"/>
      <c r="G1323" s="371"/>
      <c r="H1323" s="371"/>
      <c r="I1323" s="371"/>
      <c r="J1323" s="394"/>
      <c r="K1323" s="394"/>
      <c r="L1323" s="395"/>
    </row>
    <row r="1324" spans="1:12" s="355" customFormat="1" ht="23.45" customHeight="1">
      <c r="A1324" s="367"/>
      <c r="B1324" s="367"/>
      <c r="C1324" s="370"/>
      <c r="D1324" s="370"/>
      <c r="E1324" s="365"/>
      <c r="F1324" s="371"/>
      <c r="G1324" s="371"/>
      <c r="H1324" s="371"/>
      <c r="I1324" s="371"/>
      <c r="J1324" s="394"/>
      <c r="K1324" s="394"/>
      <c r="L1324" s="395"/>
    </row>
    <row r="1325" spans="1:12" s="355" customFormat="1" ht="23.45" customHeight="1">
      <c r="A1325" s="367"/>
      <c r="B1325" s="367"/>
      <c r="C1325" s="370"/>
      <c r="D1325" s="370"/>
      <c r="E1325" s="365"/>
      <c r="F1325" s="371"/>
      <c r="G1325" s="371"/>
      <c r="H1325" s="371"/>
      <c r="I1325" s="371"/>
      <c r="J1325" s="394"/>
      <c r="K1325" s="394"/>
      <c r="L1325" s="395"/>
    </row>
    <row r="1326" spans="1:12" s="355" customFormat="1" ht="23.45" customHeight="1">
      <c r="A1326" s="367"/>
      <c r="B1326" s="367"/>
      <c r="C1326" s="370"/>
      <c r="D1326" s="370"/>
      <c r="E1326" s="365"/>
      <c r="F1326" s="371"/>
      <c r="G1326" s="371"/>
      <c r="H1326" s="371"/>
      <c r="I1326" s="371"/>
      <c r="J1326" s="394"/>
      <c r="K1326" s="394"/>
      <c r="L1326" s="395"/>
    </row>
    <row r="1327" spans="1:12" s="355" customFormat="1" ht="23.45" customHeight="1">
      <c r="A1327" s="367"/>
      <c r="B1327" s="367"/>
      <c r="C1327" s="370"/>
      <c r="D1327" s="370"/>
      <c r="E1327" s="365"/>
      <c r="F1327" s="371"/>
      <c r="G1327" s="371"/>
      <c r="H1327" s="371"/>
      <c r="I1327" s="371"/>
      <c r="J1327" s="394"/>
      <c r="K1327" s="394"/>
      <c r="L1327" s="395"/>
    </row>
    <row r="1328" spans="1:12" s="355" customFormat="1" ht="23.45" customHeight="1">
      <c r="A1328" s="367"/>
      <c r="B1328" s="367"/>
      <c r="C1328" s="370"/>
      <c r="D1328" s="370"/>
      <c r="E1328" s="365"/>
      <c r="F1328" s="371"/>
      <c r="G1328" s="371"/>
      <c r="H1328" s="371"/>
      <c r="I1328" s="371"/>
      <c r="J1328" s="394"/>
      <c r="K1328" s="394"/>
      <c r="L1328" s="395"/>
    </row>
    <row r="1329" spans="1:12" s="355" customFormat="1" ht="23.45" customHeight="1">
      <c r="A1329" s="367"/>
      <c r="B1329" s="367"/>
      <c r="C1329" s="370"/>
      <c r="D1329" s="370"/>
      <c r="E1329" s="365"/>
      <c r="F1329" s="371"/>
      <c r="G1329" s="371"/>
      <c r="H1329" s="371"/>
      <c r="I1329" s="371"/>
      <c r="J1329" s="394"/>
      <c r="K1329" s="394"/>
      <c r="L1329" s="395"/>
    </row>
    <row r="1330" spans="1:12" s="355" customFormat="1" ht="23.45" customHeight="1">
      <c r="A1330" s="367"/>
      <c r="B1330" s="367"/>
      <c r="C1330" s="370"/>
      <c r="D1330" s="370"/>
      <c r="E1330" s="365"/>
      <c r="F1330" s="371"/>
      <c r="G1330" s="371"/>
      <c r="H1330" s="371"/>
      <c r="I1330" s="371"/>
      <c r="J1330" s="394"/>
      <c r="K1330" s="394"/>
      <c r="L1330" s="395"/>
    </row>
    <row r="1331" spans="1:12" s="355" customFormat="1" ht="23.45" customHeight="1">
      <c r="A1331" s="367"/>
      <c r="B1331" s="367"/>
      <c r="C1331" s="370"/>
      <c r="D1331" s="370"/>
      <c r="E1331" s="365"/>
      <c r="F1331" s="371"/>
      <c r="G1331" s="371"/>
      <c r="H1331" s="371"/>
      <c r="I1331" s="371"/>
      <c r="J1331" s="394"/>
      <c r="K1331" s="394"/>
      <c r="L1331" s="395"/>
    </row>
    <row r="1332" spans="1:12" s="355" customFormat="1" ht="23.45" customHeight="1">
      <c r="A1332" s="367"/>
      <c r="B1332" s="367"/>
      <c r="C1332" s="370"/>
      <c r="D1332" s="370"/>
      <c r="E1332" s="365"/>
      <c r="F1332" s="371"/>
      <c r="G1332" s="371"/>
      <c r="H1332" s="371"/>
      <c r="I1332" s="371"/>
      <c r="J1332" s="394"/>
      <c r="K1332" s="394"/>
      <c r="L1332" s="395"/>
    </row>
    <row r="1333" spans="1:12" s="355" customFormat="1" ht="23.45" customHeight="1">
      <c r="A1333" s="367"/>
      <c r="B1333" s="367"/>
      <c r="C1333" s="370"/>
      <c r="D1333" s="370"/>
      <c r="E1333" s="365"/>
      <c r="F1333" s="371"/>
      <c r="G1333" s="371"/>
      <c r="H1333" s="371"/>
      <c r="I1333" s="371"/>
      <c r="J1333" s="394"/>
      <c r="K1333" s="394"/>
      <c r="L1333" s="395"/>
    </row>
    <row r="1334" spans="1:12" s="355" customFormat="1" ht="23.45" customHeight="1">
      <c r="A1334" s="367"/>
      <c r="B1334" s="367"/>
      <c r="C1334" s="370"/>
      <c r="D1334" s="370"/>
      <c r="E1334" s="365"/>
      <c r="F1334" s="371"/>
      <c r="G1334" s="371"/>
      <c r="H1334" s="371"/>
      <c r="I1334" s="371"/>
      <c r="J1334" s="394"/>
      <c r="K1334" s="394"/>
      <c r="L1334" s="395"/>
    </row>
    <row r="1335" spans="1:12" s="355" customFormat="1" ht="23.45" customHeight="1">
      <c r="A1335" s="367"/>
      <c r="B1335" s="367"/>
      <c r="C1335" s="370"/>
      <c r="D1335" s="370"/>
      <c r="E1335" s="365"/>
      <c r="F1335" s="371"/>
      <c r="G1335" s="371"/>
      <c r="H1335" s="371"/>
      <c r="I1335" s="371"/>
      <c r="J1335" s="394"/>
      <c r="K1335" s="394"/>
      <c r="L1335" s="395"/>
    </row>
    <row r="1336" spans="1:12" s="355" customFormat="1" ht="23.45" customHeight="1">
      <c r="A1336" s="367"/>
      <c r="B1336" s="367"/>
      <c r="C1336" s="370"/>
      <c r="D1336" s="370"/>
      <c r="E1336" s="365"/>
      <c r="F1336" s="371"/>
      <c r="G1336" s="371"/>
      <c r="H1336" s="371"/>
      <c r="I1336" s="371"/>
      <c r="J1336" s="394"/>
      <c r="K1336" s="394"/>
      <c r="L1336" s="395"/>
    </row>
    <row r="1337" spans="1:12" s="355" customFormat="1" ht="23.45" customHeight="1">
      <c r="A1337" s="367"/>
      <c r="B1337" s="367"/>
      <c r="C1337" s="370"/>
      <c r="D1337" s="370"/>
      <c r="E1337" s="365"/>
      <c r="F1337" s="371"/>
      <c r="G1337" s="371"/>
      <c r="H1337" s="371"/>
      <c r="I1337" s="371"/>
      <c r="J1337" s="394"/>
      <c r="K1337" s="394"/>
      <c r="L1337" s="395"/>
    </row>
    <row r="1338" spans="1:12" s="355" customFormat="1" ht="23.45" customHeight="1">
      <c r="A1338" s="367"/>
      <c r="B1338" s="367"/>
      <c r="C1338" s="370"/>
      <c r="D1338" s="370"/>
      <c r="E1338" s="365"/>
      <c r="F1338" s="371"/>
      <c r="G1338" s="371"/>
      <c r="H1338" s="371"/>
      <c r="I1338" s="371"/>
      <c r="J1338" s="394"/>
      <c r="K1338" s="394"/>
      <c r="L1338" s="395"/>
    </row>
    <row r="1339" spans="1:12" s="355" customFormat="1" ht="23.45" customHeight="1">
      <c r="A1339" s="367"/>
      <c r="B1339" s="367"/>
      <c r="C1339" s="370"/>
      <c r="D1339" s="370"/>
      <c r="E1339" s="365"/>
      <c r="F1339" s="371"/>
      <c r="G1339" s="371"/>
      <c r="H1339" s="371"/>
      <c r="I1339" s="371"/>
      <c r="J1339" s="394"/>
      <c r="K1339" s="394"/>
      <c r="L1339" s="395"/>
    </row>
    <row r="1340" spans="1:12" s="355" customFormat="1" ht="23.45" customHeight="1">
      <c r="A1340" s="367"/>
      <c r="B1340" s="367"/>
      <c r="C1340" s="370"/>
      <c r="D1340" s="370"/>
      <c r="E1340" s="365"/>
      <c r="F1340" s="371"/>
      <c r="G1340" s="371"/>
      <c r="H1340" s="371"/>
      <c r="I1340" s="371"/>
      <c r="J1340" s="394"/>
      <c r="K1340" s="394"/>
      <c r="L1340" s="395"/>
    </row>
    <row r="1341" spans="1:12" s="355" customFormat="1" ht="23.45" customHeight="1">
      <c r="A1341" s="367"/>
      <c r="B1341" s="367"/>
      <c r="C1341" s="370"/>
      <c r="D1341" s="370"/>
      <c r="E1341" s="365"/>
      <c r="F1341" s="371"/>
      <c r="G1341" s="371"/>
      <c r="H1341" s="371"/>
      <c r="I1341" s="371"/>
      <c r="J1341" s="394"/>
      <c r="K1341" s="394"/>
      <c r="L1341" s="395"/>
    </row>
    <row r="1342" spans="1:12" s="355" customFormat="1" ht="23.45" customHeight="1">
      <c r="A1342" s="367"/>
      <c r="B1342" s="367"/>
      <c r="C1342" s="370"/>
      <c r="D1342" s="370"/>
      <c r="E1342" s="365"/>
      <c r="F1342" s="371"/>
      <c r="G1342" s="371"/>
      <c r="H1342" s="371"/>
      <c r="I1342" s="371"/>
      <c r="J1342" s="394"/>
      <c r="K1342" s="394"/>
      <c r="L1342" s="395"/>
    </row>
    <row r="1343" spans="1:12" s="355" customFormat="1" ht="23.45" customHeight="1">
      <c r="A1343" s="367"/>
      <c r="B1343" s="367"/>
      <c r="C1343" s="370"/>
      <c r="D1343" s="370"/>
      <c r="E1343" s="365"/>
      <c r="F1343" s="371"/>
      <c r="G1343" s="371"/>
      <c r="H1343" s="371"/>
      <c r="I1343" s="371"/>
      <c r="J1343" s="394"/>
      <c r="K1343" s="394"/>
      <c r="L1343" s="395"/>
    </row>
    <row r="1344" spans="1:12" s="355" customFormat="1" ht="23.45" customHeight="1">
      <c r="A1344" s="367"/>
      <c r="B1344" s="367"/>
      <c r="C1344" s="370"/>
      <c r="D1344" s="370"/>
      <c r="E1344" s="365"/>
      <c r="F1344" s="371"/>
      <c r="G1344" s="371"/>
      <c r="H1344" s="371"/>
      <c r="I1344" s="371"/>
      <c r="J1344" s="394"/>
      <c r="K1344" s="394"/>
      <c r="L1344" s="395"/>
    </row>
    <row r="1345" spans="1:12" s="355" customFormat="1" ht="23.45" customHeight="1">
      <c r="A1345" s="367"/>
      <c r="B1345" s="367"/>
      <c r="C1345" s="370"/>
      <c r="D1345" s="370"/>
      <c r="E1345" s="365"/>
      <c r="F1345" s="371"/>
      <c r="G1345" s="371"/>
      <c r="H1345" s="371"/>
      <c r="I1345" s="371"/>
      <c r="J1345" s="394"/>
      <c r="K1345" s="394"/>
      <c r="L1345" s="395"/>
    </row>
    <row r="1346" spans="1:12" s="355" customFormat="1" ht="23.45" customHeight="1">
      <c r="A1346" s="367"/>
      <c r="B1346" s="367"/>
      <c r="C1346" s="370"/>
      <c r="D1346" s="370"/>
      <c r="E1346" s="365"/>
      <c r="F1346" s="371"/>
      <c r="G1346" s="371"/>
      <c r="H1346" s="371"/>
      <c r="I1346" s="371"/>
      <c r="J1346" s="394"/>
      <c r="K1346" s="394"/>
      <c r="L1346" s="395"/>
    </row>
    <row r="1347" spans="1:12" s="355" customFormat="1" ht="23.45" customHeight="1">
      <c r="A1347" s="367"/>
      <c r="B1347" s="367"/>
      <c r="C1347" s="370"/>
      <c r="D1347" s="370"/>
      <c r="E1347" s="365"/>
      <c r="F1347" s="371"/>
      <c r="G1347" s="371"/>
      <c r="H1347" s="371"/>
      <c r="I1347" s="371"/>
      <c r="J1347" s="394"/>
      <c r="K1347" s="394"/>
      <c r="L1347" s="395"/>
    </row>
    <row r="1348" spans="1:12" s="355" customFormat="1" ht="23.45" customHeight="1">
      <c r="A1348" s="367"/>
      <c r="B1348" s="367"/>
      <c r="C1348" s="370"/>
      <c r="D1348" s="370"/>
      <c r="E1348" s="365"/>
      <c r="F1348" s="371"/>
      <c r="G1348" s="371"/>
      <c r="H1348" s="371"/>
      <c r="I1348" s="371"/>
      <c r="J1348" s="394"/>
      <c r="K1348" s="394"/>
      <c r="L1348" s="395"/>
    </row>
    <row r="1349" spans="1:12" s="355" customFormat="1" ht="23.45" customHeight="1">
      <c r="A1349" s="367"/>
      <c r="B1349" s="367"/>
      <c r="C1349" s="370"/>
      <c r="D1349" s="370"/>
      <c r="E1349" s="365"/>
      <c r="F1349" s="371"/>
      <c r="G1349" s="371"/>
      <c r="H1349" s="371"/>
      <c r="I1349" s="371"/>
      <c r="J1349" s="394"/>
      <c r="K1349" s="394"/>
      <c r="L1349" s="395"/>
    </row>
    <row r="1350" spans="1:12" s="355" customFormat="1" ht="23.45" customHeight="1">
      <c r="A1350" s="367"/>
      <c r="B1350" s="367"/>
      <c r="C1350" s="370"/>
      <c r="D1350" s="370"/>
      <c r="E1350" s="365"/>
      <c r="F1350" s="371"/>
      <c r="G1350" s="371"/>
      <c r="H1350" s="371"/>
      <c r="I1350" s="371"/>
      <c r="J1350" s="394"/>
      <c r="K1350" s="394"/>
      <c r="L1350" s="395"/>
    </row>
    <row r="1351" spans="1:12" s="355" customFormat="1" ht="23.45" customHeight="1">
      <c r="A1351" s="367"/>
      <c r="B1351" s="367"/>
      <c r="C1351" s="370"/>
      <c r="D1351" s="370"/>
      <c r="E1351" s="365"/>
      <c r="F1351" s="371"/>
      <c r="G1351" s="371"/>
      <c r="H1351" s="371"/>
      <c r="I1351" s="371"/>
      <c r="J1351" s="394"/>
      <c r="K1351" s="394"/>
      <c r="L1351" s="395"/>
    </row>
    <row r="1352" spans="1:12" s="355" customFormat="1" ht="23.45" customHeight="1">
      <c r="A1352" s="367"/>
      <c r="B1352" s="367"/>
      <c r="C1352" s="370"/>
      <c r="D1352" s="370"/>
      <c r="E1352" s="365"/>
      <c r="F1352" s="371"/>
      <c r="G1352" s="371"/>
      <c r="H1352" s="371"/>
      <c r="I1352" s="371"/>
      <c r="J1352" s="394"/>
      <c r="K1352" s="394"/>
      <c r="L1352" s="395"/>
    </row>
    <row r="1353" spans="1:12" s="355" customFormat="1" ht="23.45" customHeight="1">
      <c r="A1353" s="367"/>
      <c r="B1353" s="367"/>
      <c r="C1353" s="370"/>
      <c r="D1353" s="370"/>
      <c r="E1353" s="365"/>
      <c r="F1353" s="371"/>
      <c r="G1353" s="371"/>
      <c r="H1353" s="371"/>
      <c r="I1353" s="371"/>
      <c r="J1353" s="394"/>
      <c r="K1353" s="394"/>
      <c r="L1353" s="395"/>
    </row>
    <row r="1354" spans="1:12" s="355" customFormat="1" ht="23.45" customHeight="1">
      <c r="A1354" s="367"/>
      <c r="B1354" s="367"/>
      <c r="C1354" s="370"/>
      <c r="D1354" s="370"/>
      <c r="E1354" s="365"/>
      <c r="F1354" s="371"/>
      <c r="G1354" s="371"/>
      <c r="H1354" s="371"/>
      <c r="I1354" s="371"/>
      <c r="J1354" s="394"/>
      <c r="K1354" s="394"/>
      <c r="L1354" s="395"/>
    </row>
    <row r="1355" spans="1:12" s="355" customFormat="1" ht="23.45" customHeight="1">
      <c r="A1355" s="367"/>
      <c r="B1355" s="367"/>
      <c r="C1355" s="370"/>
      <c r="D1355" s="370"/>
      <c r="E1355" s="365"/>
      <c r="F1355" s="371"/>
      <c r="G1355" s="371"/>
      <c r="H1355" s="371"/>
      <c r="I1355" s="371"/>
      <c r="J1355" s="394"/>
      <c r="K1355" s="394"/>
      <c r="L1355" s="395"/>
    </row>
    <row r="1356" spans="1:12" s="355" customFormat="1" ht="23.45" customHeight="1">
      <c r="A1356" s="367"/>
      <c r="B1356" s="367"/>
      <c r="C1356" s="370"/>
      <c r="D1356" s="370"/>
      <c r="E1356" s="365"/>
      <c r="F1356" s="371"/>
      <c r="G1356" s="371"/>
      <c r="H1356" s="371"/>
      <c r="I1356" s="371"/>
      <c r="J1356" s="394"/>
      <c r="K1356" s="394"/>
      <c r="L1356" s="395"/>
    </row>
    <row r="1357" spans="1:12" s="355" customFormat="1" ht="23.45" customHeight="1">
      <c r="A1357" s="367"/>
      <c r="B1357" s="367"/>
      <c r="C1357" s="370"/>
      <c r="D1357" s="370"/>
      <c r="E1357" s="365"/>
      <c r="F1357" s="371"/>
      <c r="G1357" s="371"/>
      <c r="H1357" s="371"/>
      <c r="I1357" s="371"/>
      <c r="J1357" s="394"/>
      <c r="K1357" s="394"/>
      <c r="L1357" s="395"/>
    </row>
    <row r="1358" spans="1:12" s="355" customFormat="1" ht="23.45" customHeight="1">
      <c r="A1358" s="367"/>
      <c r="B1358" s="367"/>
      <c r="C1358" s="370"/>
      <c r="D1358" s="370"/>
      <c r="E1358" s="365"/>
      <c r="F1358" s="371"/>
      <c r="G1358" s="371"/>
      <c r="H1358" s="371"/>
      <c r="I1358" s="371"/>
      <c r="J1358" s="394"/>
      <c r="K1358" s="394"/>
      <c r="L1358" s="395"/>
    </row>
    <row r="1359" spans="1:12" s="355" customFormat="1" ht="23.45" customHeight="1">
      <c r="A1359" s="367"/>
      <c r="B1359" s="367"/>
      <c r="C1359" s="370"/>
      <c r="D1359" s="370"/>
      <c r="E1359" s="365"/>
      <c r="F1359" s="371"/>
      <c r="G1359" s="371"/>
      <c r="H1359" s="371"/>
      <c r="I1359" s="371"/>
      <c r="J1359" s="394"/>
      <c r="K1359" s="394"/>
      <c r="L1359" s="395"/>
    </row>
    <row r="1360" spans="1:12" s="355" customFormat="1" ht="23.45" customHeight="1">
      <c r="A1360" s="367"/>
      <c r="B1360" s="367"/>
      <c r="C1360" s="370"/>
      <c r="D1360" s="370"/>
      <c r="E1360" s="365"/>
      <c r="F1360" s="371"/>
      <c r="G1360" s="371"/>
      <c r="H1360" s="371"/>
      <c r="I1360" s="371"/>
      <c r="J1360" s="394"/>
      <c r="K1360" s="394"/>
      <c r="L1360" s="395"/>
    </row>
    <row r="1361" spans="1:12" s="355" customFormat="1" ht="23.45" customHeight="1">
      <c r="A1361" s="367"/>
      <c r="B1361" s="367"/>
      <c r="C1361" s="370"/>
      <c r="D1361" s="370"/>
      <c r="E1361" s="365"/>
      <c r="F1361" s="371"/>
      <c r="G1361" s="371"/>
      <c r="H1361" s="371"/>
      <c r="I1361" s="371"/>
      <c r="J1361" s="394"/>
      <c r="K1361" s="394"/>
      <c r="L1361" s="395"/>
    </row>
    <row r="1362" spans="1:12" s="355" customFormat="1" ht="23.45" customHeight="1">
      <c r="A1362" s="367"/>
      <c r="B1362" s="367"/>
      <c r="C1362" s="370"/>
      <c r="D1362" s="370"/>
      <c r="E1362" s="365"/>
      <c r="F1362" s="371"/>
      <c r="G1362" s="371"/>
      <c r="H1362" s="371"/>
      <c r="I1362" s="371"/>
      <c r="J1362" s="394"/>
      <c r="K1362" s="394"/>
      <c r="L1362" s="395"/>
    </row>
    <row r="1363" spans="1:12" s="355" customFormat="1" ht="23.45" customHeight="1">
      <c r="A1363" s="367"/>
      <c r="B1363" s="367"/>
      <c r="C1363" s="370"/>
      <c r="D1363" s="370"/>
      <c r="E1363" s="365"/>
      <c r="F1363" s="371"/>
      <c r="G1363" s="371"/>
      <c r="H1363" s="371"/>
      <c r="I1363" s="371"/>
      <c r="J1363" s="394"/>
      <c r="K1363" s="394"/>
      <c r="L1363" s="395"/>
    </row>
    <row r="1364" spans="1:12" s="355" customFormat="1" ht="23.45" customHeight="1">
      <c r="A1364" s="367"/>
      <c r="B1364" s="367"/>
      <c r="C1364" s="370"/>
      <c r="D1364" s="370"/>
      <c r="E1364" s="365"/>
      <c r="F1364" s="371"/>
      <c r="G1364" s="371"/>
      <c r="H1364" s="371"/>
      <c r="I1364" s="371"/>
      <c r="J1364" s="394"/>
      <c r="K1364" s="394"/>
      <c r="L1364" s="395"/>
    </row>
    <row r="1365" spans="1:12" s="355" customFormat="1" ht="23.45" customHeight="1">
      <c r="A1365" s="367"/>
      <c r="B1365" s="367"/>
      <c r="C1365" s="370"/>
      <c r="D1365" s="370"/>
      <c r="E1365" s="365"/>
      <c r="F1365" s="371"/>
      <c r="G1365" s="371"/>
      <c r="H1365" s="371"/>
      <c r="I1365" s="371"/>
      <c r="J1365" s="394"/>
      <c r="K1365" s="394"/>
      <c r="L1365" s="395"/>
    </row>
    <row r="1366" spans="1:12" s="355" customFormat="1" ht="23.45" customHeight="1">
      <c r="A1366" s="367"/>
      <c r="B1366" s="367"/>
      <c r="C1366" s="370"/>
      <c r="D1366" s="370"/>
      <c r="E1366" s="365"/>
      <c r="F1366" s="371"/>
      <c r="G1366" s="371"/>
      <c r="H1366" s="371"/>
      <c r="I1366" s="371"/>
      <c r="J1366" s="394"/>
      <c r="K1366" s="394"/>
      <c r="L1366" s="395"/>
    </row>
    <row r="1367" spans="1:12" s="355" customFormat="1" ht="23.45" customHeight="1">
      <c r="A1367" s="367"/>
      <c r="B1367" s="367"/>
      <c r="C1367" s="370"/>
      <c r="D1367" s="370"/>
      <c r="E1367" s="365"/>
      <c r="F1367" s="371"/>
      <c r="G1367" s="371"/>
      <c r="H1367" s="371"/>
      <c r="I1367" s="371"/>
      <c r="J1367" s="394"/>
      <c r="K1367" s="394"/>
      <c r="L1367" s="395"/>
    </row>
    <row r="1368" spans="1:12" s="355" customFormat="1" ht="23.45" customHeight="1">
      <c r="A1368" s="367"/>
      <c r="B1368" s="367"/>
      <c r="C1368" s="370"/>
      <c r="D1368" s="370"/>
      <c r="E1368" s="365"/>
      <c r="F1368" s="371"/>
      <c r="G1368" s="371"/>
      <c r="H1368" s="371"/>
      <c r="I1368" s="371"/>
      <c r="J1368" s="394"/>
      <c r="K1368" s="394"/>
      <c r="L1368" s="395"/>
    </row>
    <row r="1369" spans="1:12" s="355" customFormat="1" ht="23.45" customHeight="1">
      <c r="A1369" s="367"/>
      <c r="B1369" s="367"/>
      <c r="C1369" s="370"/>
      <c r="D1369" s="370"/>
      <c r="E1369" s="365"/>
      <c r="F1369" s="371"/>
      <c r="G1369" s="371"/>
      <c r="H1369" s="371"/>
      <c r="I1369" s="371"/>
      <c r="J1369" s="394"/>
      <c r="K1369" s="394"/>
      <c r="L1369" s="395"/>
    </row>
    <row r="1370" spans="1:12" s="355" customFormat="1" ht="23.45" customHeight="1">
      <c r="A1370" s="367"/>
      <c r="B1370" s="367"/>
      <c r="C1370" s="370"/>
      <c r="D1370" s="370"/>
      <c r="E1370" s="365"/>
      <c r="F1370" s="371"/>
      <c r="G1370" s="371"/>
      <c r="H1370" s="371"/>
      <c r="I1370" s="371"/>
      <c r="J1370" s="394"/>
      <c r="K1370" s="394"/>
      <c r="L1370" s="395"/>
    </row>
    <row r="1371" spans="1:12" s="355" customFormat="1" ht="23.45" customHeight="1">
      <c r="A1371" s="367"/>
      <c r="B1371" s="367"/>
      <c r="C1371" s="370"/>
      <c r="D1371" s="370"/>
      <c r="E1371" s="365"/>
      <c r="F1371" s="371"/>
      <c r="G1371" s="371"/>
      <c r="H1371" s="371"/>
      <c r="I1371" s="371"/>
      <c r="J1371" s="394"/>
      <c r="K1371" s="394"/>
      <c r="L1371" s="395"/>
    </row>
    <row r="1372" spans="1:12" s="355" customFormat="1" ht="23.45" customHeight="1">
      <c r="A1372" s="367"/>
      <c r="B1372" s="367"/>
      <c r="C1372" s="370"/>
      <c r="D1372" s="370"/>
      <c r="E1372" s="365"/>
      <c r="F1372" s="371"/>
      <c r="G1372" s="371"/>
      <c r="H1372" s="371"/>
      <c r="I1372" s="371"/>
      <c r="J1372" s="394"/>
      <c r="K1372" s="394"/>
      <c r="L1372" s="395"/>
    </row>
    <row r="1373" spans="1:12" s="355" customFormat="1" ht="23.45" customHeight="1">
      <c r="A1373" s="367"/>
      <c r="B1373" s="367"/>
      <c r="C1373" s="370"/>
      <c r="D1373" s="370"/>
      <c r="E1373" s="365"/>
      <c r="F1373" s="371"/>
      <c r="G1373" s="371"/>
      <c r="H1373" s="371"/>
      <c r="I1373" s="371"/>
      <c r="J1373" s="394"/>
      <c r="K1373" s="394"/>
      <c r="L1373" s="395"/>
    </row>
    <row r="1374" spans="1:12" s="355" customFormat="1" ht="23.45" customHeight="1">
      <c r="A1374" s="367"/>
      <c r="B1374" s="367"/>
      <c r="C1374" s="370"/>
      <c r="D1374" s="370"/>
      <c r="E1374" s="365"/>
      <c r="F1374" s="371"/>
      <c r="G1374" s="371"/>
      <c r="H1374" s="371"/>
      <c r="I1374" s="371"/>
      <c r="J1374" s="394"/>
      <c r="K1374" s="394"/>
      <c r="L1374" s="395"/>
    </row>
    <row r="1375" spans="1:12" s="355" customFormat="1" ht="23.45" customHeight="1">
      <c r="A1375" s="367"/>
      <c r="B1375" s="367"/>
      <c r="C1375" s="370"/>
      <c r="D1375" s="370"/>
      <c r="E1375" s="365"/>
      <c r="F1375" s="371"/>
      <c r="G1375" s="371"/>
      <c r="H1375" s="371"/>
      <c r="I1375" s="371"/>
      <c r="J1375" s="394"/>
      <c r="K1375" s="394"/>
      <c r="L1375" s="395"/>
    </row>
    <row r="1376" spans="1:12" s="355" customFormat="1" ht="23.45" customHeight="1">
      <c r="A1376" s="367"/>
      <c r="B1376" s="367"/>
      <c r="C1376" s="370"/>
      <c r="D1376" s="370"/>
      <c r="E1376" s="365"/>
      <c r="F1376" s="371"/>
      <c r="G1376" s="371"/>
      <c r="H1376" s="371"/>
      <c r="I1376" s="371"/>
      <c r="J1376" s="394"/>
      <c r="K1376" s="394"/>
      <c r="L1376" s="395"/>
    </row>
    <row r="1377" spans="1:12" s="355" customFormat="1" ht="23.45" customHeight="1">
      <c r="A1377" s="367"/>
      <c r="B1377" s="367"/>
      <c r="C1377" s="370"/>
      <c r="D1377" s="370"/>
      <c r="E1377" s="365"/>
      <c r="F1377" s="371"/>
      <c r="G1377" s="371"/>
      <c r="H1377" s="371"/>
      <c r="I1377" s="371"/>
      <c r="J1377" s="394"/>
      <c r="K1377" s="394"/>
      <c r="L1377" s="395"/>
    </row>
    <row r="1378" spans="1:12" s="355" customFormat="1" ht="23.45" customHeight="1">
      <c r="A1378" s="367"/>
      <c r="B1378" s="367"/>
      <c r="C1378" s="370"/>
      <c r="D1378" s="370"/>
      <c r="E1378" s="365"/>
      <c r="F1378" s="371"/>
      <c r="G1378" s="371"/>
      <c r="H1378" s="371"/>
      <c r="I1378" s="371"/>
      <c r="J1378" s="394"/>
      <c r="K1378" s="394"/>
      <c r="L1378" s="395"/>
    </row>
    <row r="1379" spans="1:12" s="355" customFormat="1" ht="23.45" customHeight="1">
      <c r="A1379" s="367"/>
      <c r="B1379" s="367"/>
      <c r="C1379" s="370"/>
      <c r="D1379" s="370"/>
      <c r="E1379" s="365"/>
      <c r="F1379" s="371"/>
      <c r="G1379" s="371"/>
      <c r="H1379" s="371"/>
      <c r="I1379" s="371"/>
      <c r="J1379" s="394"/>
      <c r="K1379" s="394"/>
      <c r="L1379" s="395"/>
    </row>
    <row r="1380" spans="1:12" s="355" customFormat="1" ht="23.45" customHeight="1">
      <c r="A1380" s="367"/>
      <c r="B1380" s="367"/>
      <c r="C1380" s="370"/>
      <c r="D1380" s="370"/>
      <c r="E1380" s="365"/>
      <c r="F1380" s="371"/>
      <c r="G1380" s="371"/>
      <c r="H1380" s="371"/>
      <c r="I1380" s="371"/>
      <c r="J1380" s="394"/>
      <c r="K1380" s="394"/>
      <c r="L1380" s="395"/>
    </row>
    <row r="1381" spans="1:12" s="355" customFormat="1" ht="23.45" customHeight="1">
      <c r="A1381" s="367"/>
      <c r="B1381" s="367"/>
      <c r="C1381" s="370"/>
      <c r="D1381" s="370"/>
      <c r="E1381" s="365"/>
      <c r="F1381" s="371"/>
      <c r="G1381" s="371"/>
      <c r="H1381" s="371"/>
      <c r="I1381" s="371"/>
      <c r="J1381" s="394"/>
      <c r="K1381" s="394"/>
      <c r="L1381" s="395"/>
    </row>
    <row r="1382" spans="1:12" s="355" customFormat="1" ht="23.45" customHeight="1">
      <c r="A1382" s="367"/>
      <c r="B1382" s="367"/>
      <c r="C1382" s="370"/>
      <c r="D1382" s="370"/>
      <c r="E1382" s="365"/>
      <c r="F1382" s="371"/>
      <c r="G1382" s="371"/>
      <c r="H1382" s="371"/>
      <c r="I1382" s="371"/>
      <c r="J1382" s="394"/>
      <c r="K1382" s="394"/>
      <c r="L1382" s="395"/>
    </row>
    <row r="1383" spans="1:12" s="355" customFormat="1" ht="23.45" customHeight="1">
      <c r="A1383" s="367"/>
      <c r="B1383" s="367"/>
      <c r="C1383" s="370"/>
      <c r="D1383" s="370"/>
      <c r="E1383" s="365"/>
      <c r="F1383" s="371"/>
      <c r="G1383" s="371"/>
      <c r="H1383" s="371"/>
      <c r="I1383" s="371"/>
      <c r="J1383" s="394"/>
      <c r="K1383" s="394"/>
      <c r="L1383" s="395"/>
    </row>
    <row r="1384" spans="1:12" s="355" customFormat="1" ht="23.45" customHeight="1">
      <c r="A1384" s="367"/>
      <c r="B1384" s="367"/>
      <c r="C1384" s="370"/>
      <c r="D1384" s="370"/>
      <c r="E1384" s="365"/>
      <c r="F1384" s="371"/>
      <c r="G1384" s="371"/>
      <c r="H1384" s="371"/>
      <c r="I1384" s="371"/>
      <c r="J1384" s="394"/>
      <c r="K1384" s="394"/>
      <c r="L1384" s="395"/>
    </row>
    <row r="1385" spans="1:12" s="355" customFormat="1" ht="23.45" customHeight="1">
      <c r="A1385" s="367"/>
      <c r="B1385" s="367"/>
      <c r="C1385" s="370"/>
      <c r="D1385" s="370"/>
      <c r="E1385" s="365"/>
      <c r="F1385" s="371"/>
      <c r="G1385" s="371"/>
      <c r="H1385" s="371"/>
      <c r="I1385" s="371"/>
      <c r="J1385" s="394"/>
      <c r="K1385" s="394"/>
      <c r="L1385" s="395"/>
    </row>
    <row r="1386" spans="1:12" s="355" customFormat="1" ht="23.45" customHeight="1">
      <c r="A1386" s="367"/>
      <c r="B1386" s="367"/>
      <c r="C1386" s="370"/>
      <c r="D1386" s="370"/>
      <c r="E1386" s="365"/>
      <c r="F1386" s="371"/>
      <c r="G1386" s="371"/>
      <c r="H1386" s="371"/>
      <c r="I1386" s="371"/>
      <c r="J1386" s="394"/>
      <c r="K1386" s="394"/>
      <c r="L1386" s="395"/>
    </row>
    <row r="1387" spans="1:12" s="355" customFormat="1" ht="23.45" customHeight="1">
      <c r="A1387" s="367"/>
      <c r="B1387" s="367"/>
      <c r="C1387" s="370"/>
      <c r="D1387" s="370"/>
      <c r="E1387" s="365"/>
      <c r="F1387" s="371"/>
      <c r="G1387" s="371"/>
      <c r="H1387" s="371"/>
      <c r="I1387" s="371"/>
      <c r="J1387" s="394"/>
      <c r="K1387" s="394"/>
      <c r="L1387" s="395"/>
    </row>
    <row r="1388" spans="1:12" s="355" customFormat="1" ht="23.45" customHeight="1">
      <c r="A1388" s="367"/>
      <c r="B1388" s="367"/>
      <c r="C1388" s="370"/>
      <c r="D1388" s="370"/>
      <c r="E1388" s="365"/>
      <c r="F1388" s="371"/>
      <c r="G1388" s="371"/>
      <c r="H1388" s="371"/>
      <c r="I1388" s="371"/>
      <c r="J1388" s="394"/>
      <c r="K1388" s="394"/>
      <c r="L1388" s="395"/>
    </row>
    <row r="1389" spans="1:12" s="355" customFormat="1" ht="23.45" customHeight="1">
      <c r="A1389" s="367"/>
      <c r="B1389" s="367"/>
      <c r="C1389" s="370"/>
      <c r="D1389" s="370"/>
      <c r="E1389" s="365"/>
      <c r="F1389" s="371"/>
      <c r="G1389" s="371"/>
      <c r="H1389" s="371"/>
      <c r="I1389" s="371"/>
      <c r="J1389" s="394"/>
      <c r="K1389" s="394"/>
      <c r="L1389" s="395"/>
    </row>
    <row r="1390" spans="1:12" s="355" customFormat="1" ht="23.45" customHeight="1">
      <c r="A1390" s="367"/>
      <c r="B1390" s="367"/>
      <c r="C1390" s="370"/>
      <c r="D1390" s="370"/>
      <c r="E1390" s="365"/>
      <c r="F1390" s="371"/>
      <c r="G1390" s="371"/>
      <c r="H1390" s="371"/>
      <c r="I1390" s="371"/>
      <c r="J1390" s="394"/>
      <c r="K1390" s="394"/>
      <c r="L1390" s="395"/>
    </row>
    <row r="1391" spans="1:12" s="355" customFormat="1" ht="23.45" customHeight="1">
      <c r="A1391" s="367"/>
      <c r="B1391" s="367"/>
      <c r="C1391" s="370"/>
      <c r="D1391" s="370"/>
      <c r="E1391" s="365"/>
      <c r="F1391" s="371"/>
      <c r="G1391" s="371"/>
      <c r="H1391" s="371"/>
      <c r="I1391" s="371"/>
      <c r="J1391" s="394"/>
      <c r="K1391" s="394"/>
      <c r="L1391" s="395"/>
    </row>
    <row r="1392" spans="1:12" s="355" customFormat="1" ht="23.45" customHeight="1">
      <c r="A1392" s="367"/>
      <c r="B1392" s="367"/>
      <c r="C1392" s="370"/>
      <c r="D1392" s="370"/>
      <c r="E1392" s="365"/>
      <c r="F1392" s="371"/>
      <c r="G1392" s="371"/>
      <c r="H1392" s="371"/>
      <c r="I1392" s="371"/>
      <c r="J1392" s="394"/>
      <c r="K1392" s="394"/>
      <c r="L1392" s="395"/>
    </row>
    <row r="1393" spans="1:12" s="355" customFormat="1" ht="23.45" customHeight="1">
      <c r="A1393" s="367"/>
      <c r="B1393" s="367"/>
      <c r="C1393" s="370"/>
      <c r="D1393" s="370"/>
      <c r="E1393" s="365"/>
      <c r="F1393" s="371"/>
      <c r="G1393" s="371"/>
      <c r="H1393" s="371"/>
      <c r="I1393" s="371"/>
      <c r="J1393" s="394"/>
      <c r="K1393" s="394"/>
      <c r="L1393" s="395"/>
    </row>
    <row r="1394" spans="1:12" s="355" customFormat="1" ht="23.45" customHeight="1">
      <c r="A1394" s="367"/>
      <c r="B1394" s="367"/>
      <c r="C1394" s="370"/>
      <c r="D1394" s="370"/>
      <c r="E1394" s="365"/>
      <c r="F1394" s="371"/>
      <c r="G1394" s="371"/>
      <c r="H1394" s="371"/>
      <c r="I1394" s="371"/>
      <c r="J1394" s="394"/>
      <c r="K1394" s="394"/>
      <c r="L1394" s="395"/>
    </row>
    <row r="1395" spans="1:12" s="355" customFormat="1" ht="23.45" customHeight="1">
      <c r="A1395" s="367"/>
      <c r="B1395" s="367"/>
      <c r="C1395" s="370"/>
      <c r="D1395" s="370"/>
      <c r="E1395" s="365"/>
      <c r="F1395" s="371"/>
      <c r="G1395" s="371"/>
      <c r="H1395" s="371"/>
      <c r="I1395" s="371"/>
      <c r="J1395" s="394"/>
      <c r="K1395" s="394"/>
      <c r="L1395" s="395"/>
    </row>
    <row r="1396" spans="1:12" s="355" customFormat="1" ht="23.45" customHeight="1">
      <c r="A1396" s="367"/>
      <c r="B1396" s="367"/>
      <c r="C1396" s="370"/>
      <c r="D1396" s="370"/>
      <c r="E1396" s="365"/>
      <c r="F1396" s="371"/>
      <c r="G1396" s="371"/>
      <c r="H1396" s="371"/>
      <c r="I1396" s="371"/>
      <c r="J1396" s="394"/>
      <c r="K1396" s="394"/>
      <c r="L1396" s="395"/>
    </row>
    <row r="1397" spans="1:12" s="355" customFormat="1" ht="23.45" customHeight="1">
      <c r="A1397" s="367"/>
      <c r="B1397" s="367"/>
      <c r="C1397" s="370"/>
      <c r="D1397" s="370"/>
      <c r="E1397" s="365"/>
      <c r="F1397" s="371"/>
      <c r="G1397" s="371"/>
      <c r="H1397" s="371"/>
      <c r="I1397" s="371"/>
      <c r="J1397" s="394"/>
      <c r="K1397" s="394"/>
      <c r="L1397" s="395"/>
    </row>
    <row r="1398" spans="1:12" s="355" customFormat="1" ht="23.45" customHeight="1">
      <c r="A1398" s="367"/>
      <c r="B1398" s="367"/>
      <c r="C1398" s="370"/>
      <c r="D1398" s="370"/>
      <c r="E1398" s="365"/>
      <c r="F1398" s="371"/>
      <c r="G1398" s="371"/>
      <c r="H1398" s="371"/>
      <c r="I1398" s="371"/>
      <c r="J1398" s="394"/>
      <c r="K1398" s="394"/>
      <c r="L1398" s="395"/>
    </row>
    <row r="1399" spans="1:12" s="355" customFormat="1" ht="23.45" customHeight="1">
      <c r="A1399" s="367"/>
      <c r="B1399" s="367"/>
      <c r="C1399" s="370"/>
      <c r="D1399" s="370"/>
      <c r="E1399" s="365"/>
      <c r="F1399" s="371"/>
      <c r="G1399" s="371"/>
      <c r="H1399" s="371"/>
      <c r="I1399" s="371"/>
      <c r="J1399" s="394"/>
      <c r="K1399" s="394"/>
      <c r="L1399" s="395"/>
    </row>
    <row r="1400" spans="1:12" s="355" customFormat="1" ht="23.45" customHeight="1">
      <c r="A1400" s="367"/>
      <c r="B1400" s="367"/>
      <c r="C1400" s="370"/>
      <c r="D1400" s="370"/>
      <c r="E1400" s="365"/>
      <c r="F1400" s="371"/>
      <c r="G1400" s="371"/>
      <c r="H1400" s="371"/>
      <c r="I1400" s="371"/>
      <c r="J1400" s="394"/>
      <c r="K1400" s="394"/>
      <c r="L1400" s="395"/>
    </row>
    <row r="1401" spans="1:12" s="355" customFormat="1" ht="23.45" customHeight="1">
      <c r="A1401" s="367"/>
      <c r="B1401" s="367"/>
      <c r="C1401" s="370"/>
      <c r="D1401" s="370"/>
      <c r="E1401" s="365"/>
      <c r="F1401" s="371"/>
      <c r="G1401" s="371"/>
      <c r="H1401" s="371"/>
      <c r="I1401" s="371"/>
      <c r="J1401" s="394"/>
      <c r="K1401" s="394"/>
      <c r="L1401" s="395"/>
    </row>
    <row r="1402" spans="1:12" s="355" customFormat="1" ht="23.45" customHeight="1">
      <c r="A1402" s="367"/>
      <c r="B1402" s="367"/>
      <c r="C1402" s="370"/>
      <c r="D1402" s="370"/>
      <c r="E1402" s="365"/>
      <c r="F1402" s="371"/>
      <c r="G1402" s="371"/>
      <c r="H1402" s="371"/>
      <c r="I1402" s="371"/>
      <c r="J1402" s="394"/>
      <c r="K1402" s="394"/>
      <c r="L1402" s="395"/>
    </row>
    <row r="1403" spans="1:12" s="355" customFormat="1" ht="23.45" customHeight="1">
      <c r="A1403" s="367"/>
      <c r="B1403" s="367"/>
      <c r="C1403" s="370"/>
      <c r="D1403" s="370"/>
      <c r="E1403" s="365"/>
      <c r="F1403" s="371"/>
      <c r="G1403" s="371"/>
      <c r="H1403" s="371"/>
      <c r="I1403" s="371"/>
      <c r="J1403" s="394"/>
      <c r="K1403" s="394"/>
      <c r="L1403" s="395"/>
    </row>
    <row r="1404" spans="1:12" s="355" customFormat="1" ht="23.45" customHeight="1">
      <c r="A1404" s="367"/>
      <c r="B1404" s="367"/>
      <c r="C1404" s="370"/>
      <c r="D1404" s="370"/>
      <c r="E1404" s="365"/>
      <c r="F1404" s="371"/>
      <c r="G1404" s="371"/>
      <c r="H1404" s="371"/>
      <c r="I1404" s="371"/>
      <c r="J1404" s="394"/>
      <c r="K1404" s="394"/>
      <c r="L1404" s="395"/>
    </row>
    <row r="1405" spans="1:12" s="355" customFormat="1" ht="23.45" customHeight="1">
      <c r="A1405" s="367"/>
      <c r="B1405" s="367"/>
      <c r="C1405" s="370"/>
      <c r="D1405" s="370"/>
      <c r="E1405" s="365"/>
      <c r="F1405" s="371"/>
      <c r="G1405" s="371"/>
      <c r="H1405" s="371"/>
      <c r="I1405" s="371"/>
      <c r="J1405" s="394"/>
      <c r="K1405" s="394"/>
      <c r="L1405" s="395"/>
    </row>
    <row r="1406" spans="1:12" s="355" customFormat="1" ht="23.45" customHeight="1">
      <c r="A1406" s="367"/>
      <c r="B1406" s="367"/>
      <c r="C1406" s="370"/>
      <c r="D1406" s="370"/>
      <c r="E1406" s="365"/>
      <c r="F1406" s="371"/>
      <c r="G1406" s="371"/>
      <c r="H1406" s="371"/>
      <c r="I1406" s="371"/>
      <c r="J1406" s="394"/>
      <c r="K1406" s="394"/>
      <c r="L1406" s="395"/>
    </row>
    <row r="1407" spans="1:12" s="355" customFormat="1" ht="23.45" customHeight="1">
      <c r="A1407" s="367"/>
      <c r="B1407" s="367"/>
      <c r="C1407" s="370"/>
      <c r="D1407" s="370"/>
      <c r="E1407" s="365"/>
      <c r="F1407" s="371"/>
      <c r="G1407" s="371"/>
      <c r="H1407" s="371"/>
      <c r="I1407" s="371"/>
      <c r="J1407" s="394"/>
      <c r="K1407" s="394"/>
      <c r="L1407" s="395"/>
    </row>
    <row r="1408" spans="1:12" s="355" customFormat="1" ht="23.45" customHeight="1">
      <c r="A1408" s="367"/>
      <c r="B1408" s="367"/>
      <c r="C1408" s="370"/>
      <c r="D1408" s="370"/>
      <c r="E1408" s="365"/>
      <c r="F1408" s="371"/>
      <c r="G1408" s="371"/>
      <c r="H1408" s="371"/>
      <c r="I1408" s="371"/>
      <c r="J1408" s="394"/>
      <c r="K1408" s="394"/>
      <c r="L1408" s="395"/>
    </row>
    <row r="1409" spans="1:12" s="355" customFormat="1" ht="23.45" customHeight="1">
      <c r="A1409" s="367"/>
      <c r="B1409" s="367"/>
      <c r="C1409" s="370"/>
      <c r="D1409" s="370"/>
      <c r="E1409" s="365"/>
      <c r="F1409" s="371"/>
      <c r="G1409" s="371"/>
      <c r="H1409" s="371"/>
      <c r="I1409" s="371"/>
      <c r="J1409" s="394"/>
      <c r="K1409" s="394"/>
      <c r="L1409" s="395"/>
    </row>
    <row r="1410" spans="1:12" s="355" customFormat="1" ht="23.45" customHeight="1">
      <c r="A1410" s="367"/>
      <c r="B1410" s="367"/>
      <c r="C1410" s="370"/>
      <c r="D1410" s="370"/>
      <c r="E1410" s="365"/>
      <c r="F1410" s="371"/>
      <c r="G1410" s="371"/>
      <c r="H1410" s="371"/>
      <c r="I1410" s="371"/>
      <c r="J1410" s="394"/>
      <c r="K1410" s="394"/>
      <c r="L1410" s="395"/>
    </row>
    <row r="1411" spans="1:12" s="355" customFormat="1" ht="23.45" customHeight="1">
      <c r="A1411" s="367"/>
      <c r="B1411" s="367"/>
      <c r="C1411" s="370"/>
      <c r="D1411" s="370"/>
      <c r="E1411" s="365"/>
      <c r="F1411" s="371"/>
      <c r="G1411" s="371"/>
      <c r="H1411" s="371"/>
      <c r="I1411" s="371"/>
      <c r="J1411" s="394"/>
      <c r="K1411" s="394"/>
      <c r="L1411" s="395"/>
    </row>
    <row r="1412" spans="1:12" s="355" customFormat="1" ht="23.45" customHeight="1">
      <c r="A1412" s="367"/>
      <c r="B1412" s="367"/>
      <c r="C1412" s="370"/>
      <c r="D1412" s="370"/>
      <c r="E1412" s="365"/>
      <c r="F1412" s="371"/>
      <c r="G1412" s="371"/>
      <c r="H1412" s="371"/>
      <c r="I1412" s="371"/>
      <c r="J1412" s="394"/>
      <c r="K1412" s="394"/>
      <c r="L1412" s="395"/>
    </row>
    <row r="1413" spans="1:12" s="355" customFormat="1" ht="23.45" customHeight="1">
      <c r="A1413" s="367"/>
      <c r="B1413" s="367"/>
      <c r="C1413" s="370"/>
      <c r="D1413" s="370"/>
      <c r="E1413" s="365"/>
      <c r="F1413" s="371"/>
      <c r="G1413" s="371"/>
      <c r="H1413" s="371"/>
      <c r="I1413" s="371"/>
      <c r="J1413" s="394"/>
      <c r="K1413" s="394"/>
      <c r="L1413" s="395"/>
    </row>
    <row r="1414" spans="1:12" s="355" customFormat="1" ht="23.45" customHeight="1">
      <c r="A1414" s="367"/>
      <c r="B1414" s="367"/>
      <c r="C1414" s="370"/>
      <c r="D1414" s="370"/>
      <c r="E1414" s="365"/>
      <c r="F1414" s="371"/>
      <c r="G1414" s="371"/>
      <c r="H1414" s="371"/>
      <c r="I1414" s="371"/>
      <c r="J1414" s="394"/>
      <c r="K1414" s="394"/>
      <c r="L1414" s="395"/>
    </row>
    <row r="1415" spans="1:12" s="355" customFormat="1" ht="23.45" customHeight="1">
      <c r="A1415" s="367"/>
      <c r="B1415" s="367"/>
      <c r="C1415" s="370"/>
      <c r="D1415" s="370"/>
      <c r="E1415" s="365"/>
      <c r="F1415" s="371"/>
      <c r="G1415" s="371"/>
      <c r="H1415" s="371"/>
      <c r="I1415" s="371"/>
      <c r="J1415" s="394"/>
      <c r="K1415" s="394"/>
      <c r="L1415" s="395"/>
    </row>
    <row r="1416" spans="1:12" s="355" customFormat="1" ht="23.45" customHeight="1">
      <c r="A1416" s="367"/>
      <c r="B1416" s="367"/>
      <c r="C1416" s="370"/>
      <c r="D1416" s="370"/>
      <c r="E1416" s="365"/>
      <c r="F1416" s="371"/>
      <c r="G1416" s="371"/>
      <c r="H1416" s="371"/>
      <c r="I1416" s="371"/>
      <c r="J1416" s="394"/>
      <c r="K1416" s="394"/>
      <c r="L1416" s="395"/>
    </row>
    <row r="1417" spans="1:12" s="355" customFormat="1" ht="23.45" customHeight="1">
      <c r="A1417" s="367"/>
      <c r="B1417" s="367"/>
      <c r="C1417" s="370"/>
      <c r="D1417" s="370"/>
      <c r="E1417" s="365"/>
      <c r="F1417" s="371"/>
      <c r="G1417" s="371"/>
      <c r="H1417" s="371"/>
      <c r="I1417" s="371"/>
      <c r="J1417" s="394"/>
      <c r="K1417" s="394"/>
      <c r="L1417" s="395"/>
    </row>
    <row r="1418" spans="1:12" s="355" customFormat="1" ht="23.45" customHeight="1">
      <c r="A1418" s="367"/>
      <c r="B1418" s="367"/>
      <c r="C1418" s="370"/>
      <c r="D1418" s="370"/>
      <c r="E1418" s="365"/>
      <c r="F1418" s="371"/>
      <c r="G1418" s="371"/>
      <c r="H1418" s="371"/>
      <c r="I1418" s="371"/>
      <c r="J1418" s="394"/>
      <c r="K1418" s="394"/>
      <c r="L1418" s="395"/>
    </row>
    <row r="1419" spans="1:12" s="355" customFormat="1" ht="23.45" customHeight="1">
      <c r="A1419" s="367"/>
      <c r="B1419" s="367"/>
      <c r="C1419" s="370"/>
      <c r="D1419" s="370"/>
      <c r="E1419" s="365"/>
      <c r="F1419" s="371"/>
      <c r="G1419" s="371"/>
      <c r="H1419" s="371"/>
      <c r="I1419" s="371"/>
      <c r="J1419" s="394"/>
      <c r="K1419" s="394"/>
      <c r="L1419" s="395"/>
    </row>
    <row r="1420" spans="1:12" s="355" customFormat="1" ht="23.45" customHeight="1">
      <c r="A1420" s="367"/>
      <c r="B1420" s="367"/>
      <c r="C1420" s="370"/>
      <c r="D1420" s="370"/>
      <c r="E1420" s="365"/>
      <c r="F1420" s="371"/>
      <c r="G1420" s="371"/>
      <c r="H1420" s="371"/>
      <c r="I1420" s="371"/>
      <c r="J1420" s="394"/>
      <c r="K1420" s="394"/>
      <c r="L1420" s="395"/>
    </row>
    <row r="1421" spans="1:12" s="355" customFormat="1" ht="23.45" customHeight="1">
      <c r="A1421" s="367"/>
      <c r="B1421" s="367"/>
      <c r="C1421" s="370"/>
      <c r="D1421" s="370"/>
      <c r="E1421" s="365"/>
      <c r="F1421" s="371"/>
      <c r="G1421" s="371"/>
      <c r="H1421" s="371"/>
      <c r="I1421" s="371"/>
      <c r="J1421" s="394"/>
      <c r="K1421" s="394"/>
      <c r="L1421" s="395"/>
    </row>
    <row r="1422" spans="1:12" s="355" customFormat="1" ht="23.45" customHeight="1">
      <c r="A1422" s="367"/>
      <c r="B1422" s="367"/>
      <c r="C1422" s="370"/>
      <c r="D1422" s="370"/>
      <c r="E1422" s="365"/>
      <c r="F1422" s="371"/>
      <c r="G1422" s="371"/>
      <c r="H1422" s="371"/>
      <c r="I1422" s="371"/>
      <c r="J1422" s="394"/>
      <c r="K1422" s="394"/>
      <c r="L1422" s="395"/>
    </row>
    <row r="1423" spans="1:12" s="355" customFormat="1" ht="23.45" customHeight="1">
      <c r="A1423" s="367"/>
      <c r="B1423" s="367"/>
      <c r="C1423" s="370"/>
      <c r="D1423" s="370"/>
      <c r="E1423" s="365"/>
      <c r="F1423" s="371"/>
      <c r="G1423" s="371"/>
      <c r="H1423" s="371"/>
      <c r="I1423" s="371"/>
      <c r="J1423" s="394"/>
      <c r="K1423" s="394"/>
      <c r="L1423" s="395"/>
    </row>
    <row r="1424" spans="1:12" s="355" customFormat="1" ht="23.45" customHeight="1">
      <c r="A1424" s="367"/>
      <c r="B1424" s="367"/>
      <c r="C1424" s="370"/>
      <c r="D1424" s="370"/>
      <c r="E1424" s="365"/>
      <c r="F1424" s="371"/>
      <c r="G1424" s="371"/>
      <c r="H1424" s="371"/>
      <c r="I1424" s="371"/>
      <c r="J1424" s="394"/>
      <c r="K1424" s="394"/>
      <c r="L1424" s="395"/>
    </row>
    <row r="1425" spans="1:12" s="355" customFormat="1" ht="23.45" customHeight="1">
      <c r="A1425" s="367"/>
      <c r="B1425" s="367"/>
      <c r="C1425" s="370"/>
      <c r="D1425" s="370"/>
      <c r="E1425" s="365"/>
      <c r="F1425" s="371"/>
      <c r="G1425" s="371"/>
      <c r="H1425" s="371"/>
      <c r="I1425" s="371"/>
      <c r="J1425" s="394"/>
      <c r="K1425" s="394"/>
      <c r="L1425" s="395"/>
    </row>
    <row r="1426" spans="1:12" s="355" customFormat="1" ht="23.45" customHeight="1">
      <c r="A1426" s="367"/>
      <c r="B1426" s="367"/>
      <c r="C1426" s="370"/>
      <c r="D1426" s="370"/>
      <c r="E1426" s="365"/>
      <c r="F1426" s="371"/>
      <c r="G1426" s="371"/>
      <c r="H1426" s="371"/>
      <c r="I1426" s="371"/>
      <c r="J1426" s="394"/>
      <c r="K1426" s="394"/>
      <c r="L1426" s="395"/>
    </row>
    <row r="1427" spans="1:12" s="355" customFormat="1" ht="23.45" customHeight="1">
      <c r="A1427" s="367"/>
      <c r="B1427" s="367"/>
      <c r="C1427" s="370"/>
      <c r="D1427" s="370"/>
      <c r="E1427" s="365"/>
      <c r="F1427" s="371"/>
      <c r="G1427" s="371"/>
      <c r="H1427" s="371"/>
      <c r="I1427" s="371"/>
      <c r="J1427" s="394"/>
      <c r="K1427" s="394"/>
      <c r="L1427" s="395"/>
    </row>
    <row r="1428" spans="1:12" s="355" customFormat="1" ht="23.45" customHeight="1">
      <c r="A1428" s="367"/>
      <c r="B1428" s="367"/>
      <c r="C1428" s="370"/>
      <c r="D1428" s="370"/>
      <c r="E1428" s="365"/>
      <c r="F1428" s="371"/>
      <c r="G1428" s="371"/>
      <c r="H1428" s="371"/>
      <c r="I1428" s="371"/>
      <c r="J1428" s="394"/>
      <c r="K1428" s="394"/>
      <c r="L1428" s="395"/>
    </row>
    <row r="1429" spans="1:12" s="355" customFormat="1" ht="23.45" customHeight="1">
      <c r="A1429" s="367"/>
      <c r="B1429" s="367"/>
      <c r="C1429" s="370"/>
      <c r="D1429" s="370"/>
      <c r="E1429" s="365"/>
      <c r="F1429" s="371"/>
      <c r="G1429" s="371"/>
      <c r="H1429" s="371"/>
      <c r="I1429" s="371"/>
      <c r="J1429" s="394"/>
      <c r="K1429" s="394"/>
      <c r="L1429" s="395"/>
    </row>
    <row r="1430" spans="1:12" s="355" customFormat="1" ht="23.45" customHeight="1">
      <c r="A1430" s="367"/>
      <c r="B1430" s="367"/>
      <c r="C1430" s="370"/>
      <c r="D1430" s="370"/>
      <c r="E1430" s="365"/>
      <c r="F1430" s="371"/>
      <c r="G1430" s="371"/>
      <c r="H1430" s="371"/>
      <c r="I1430" s="371"/>
      <c r="J1430" s="394"/>
      <c r="K1430" s="394"/>
      <c r="L1430" s="395"/>
    </row>
    <row r="1431" spans="1:12" s="355" customFormat="1" ht="23.45" customHeight="1">
      <c r="A1431" s="367"/>
      <c r="B1431" s="367"/>
      <c r="C1431" s="370"/>
      <c r="D1431" s="370"/>
      <c r="E1431" s="365"/>
      <c r="F1431" s="371"/>
      <c r="G1431" s="371"/>
      <c r="H1431" s="371"/>
      <c r="I1431" s="371"/>
      <c r="J1431" s="394"/>
      <c r="K1431" s="394"/>
      <c r="L1431" s="395"/>
    </row>
    <row r="1432" spans="1:12" s="355" customFormat="1" ht="23.45" customHeight="1">
      <c r="A1432" s="367"/>
      <c r="B1432" s="367"/>
      <c r="C1432" s="370"/>
      <c r="D1432" s="370"/>
      <c r="E1432" s="365"/>
      <c r="F1432" s="371"/>
      <c r="G1432" s="371"/>
      <c r="H1432" s="371"/>
      <c r="I1432" s="371"/>
      <c r="J1432" s="394"/>
      <c r="K1432" s="394"/>
      <c r="L1432" s="395"/>
    </row>
    <row r="1433" spans="1:12" s="355" customFormat="1" ht="23.45" customHeight="1">
      <c r="A1433" s="367"/>
      <c r="B1433" s="367"/>
      <c r="C1433" s="370"/>
      <c r="D1433" s="370"/>
      <c r="E1433" s="365"/>
      <c r="F1433" s="371"/>
      <c r="G1433" s="371"/>
      <c r="H1433" s="371"/>
      <c r="I1433" s="371"/>
      <c r="J1433" s="394"/>
      <c r="K1433" s="394"/>
      <c r="L1433" s="395"/>
    </row>
    <row r="1434" spans="1:12" s="355" customFormat="1" ht="23.45" customHeight="1">
      <c r="A1434" s="367"/>
      <c r="B1434" s="367"/>
      <c r="C1434" s="370"/>
      <c r="D1434" s="370"/>
      <c r="E1434" s="365"/>
      <c r="F1434" s="371"/>
      <c r="G1434" s="371"/>
      <c r="H1434" s="371"/>
      <c r="I1434" s="371"/>
      <c r="J1434" s="394"/>
      <c r="K1434" s="394"/>
      <c r="L1434" s="395"/>
    </row>
    <row r="1435" spans="1:12" s="355" customFormat="1" ht="23.45" customHeight="1">
      <c r="A1435" s="367"/>
      <c r="B1435" s="367"/>
      <c r="C1435" s="370"/>
      <c r="D1435" s="370"/>
      <c r="E1435" s="365"/>
      <c r="F1435" s="371"/>
      <c r="G1435" s="371"/>
      <c r="H1435" s="371"/>
      <c r="I1435" s="371"/>
      <c r="J1435" s="394"/>
      <c r="K1435" s="394"/>
      <c r="L1435" s="395"/>
    </row>
    <row r="1436" spans="1:12" s="355" customFormat="1" ht="23.45" customHeight="1">
      <c r="A1436" s="367"/>
      <c r="B1436" s="367"/>
      <c r="C1436" s="370"/>
      <c r="D1436" s="370"/>
      <c r="E1436" s="365"/>
      <c r="F1436" s="371"/>
      <c r="G1436" s="371"/>
      <c r="H1436" s="371"/>
      <c r="I1436" s="371"/>
      <c r="J1436" s="394"/>
      <c r="K1436" s="394"/>
      <c r="L1436" s="395"/>
    </row>
    <row r="1437" spans="1:12" s="355" customFormat="1" ht="23.45" customHeight="1">
      <c r="A1437" s="367"/>
      <c r="B1437" s="367"/>
      <c r="C1437" s="370"/>
      <c r="D1437" s="370"/>
      <c r="E1437" s="365"/>
      <c r="F1437" s="371"/>
      <c r="G1437" s="371"/>
      <c r="H1437" s="371"/>
      <c r="I1437" s="371"/>
      <c r="J1437" s="394"/>
      <c r="K1437" s="394"/>
      <c r="L1437" s="395"/>
    </row>
    <row r="1438" spans="1:12" s="355" customFormat="1" ht="23.45" customHeight="1">
      <c r="A1438" s="367"/>
      <c r="B1438" s="367"/>
      <c r="C1438" s="370"/>
      <c r="D1438" s="370"/>
      <c r="E1438" s="365"/>
      <c r="F1438" s="371"/>
      <c r="G1438" s="371"/>
      <c r="H1438" s="371"/>
      <c r="I1438" s="371"/>
      <c r="J1438" s="394"/>
      <c r="K1438" s="394"/>
      <c r="L1438" s="395"/>
    </row>
    <row r="1439" spans="1:12" s="355" customFormat="1" ht="23.45" customHeight="1">
      <c r="A1439" s="367"/>
      <c r="B1439" s="367"/>
      <c r="C1439" s="370"/>
      <c r="D1439" s="370"/>
      <c r="E1439" s="365"/>
      <c r="F1439" s="371"/>
      <c r="G1439" s="371"/>
      <c r="H1439" s="371"/>
      <c r="I1439" s="371"/>
      <c r="J1439" s="394"/>
      <c r="K1439" s="394"/>
      <c r="L1439" s="395"/>
    </row>
    <row r="1440" spans="1:12" s="355" customFormat="1" ht="23.45" customHeight="1">
      <c r="A1440" s="367"/>
      <c r="B1440" s="367"/>
      <c r="C1440" s="370"/>
      <c r="D1440" s="370"/>
      <c r="E1440" s="365"/>
      <c r="F1440" s="371"/>
      <c r="G1440" s="371"/>
      <c r="H1440" s="371"/>
      <c r="I1440" s="371"/>
      <c r="J1440" s="394"/>
      <c r="K1440" s="394"/>
      <c r="L1440" s="395"/>
    </row>
    <row r="1441" spans="1:12" s="355" customFormat="1" ht="23.45" customHeight="1">
      <c r="A1441" s="367"/>
      <c r="B1441" s="367"/>
      <c r="C1441" s="370"/>
      <c r="D1441" s="370"/>
      <c r="E1441" s="365"/>
      <c r="F1441" s="371"/>
      <c r="G1441" s="371"/>
      <c r="H1441" s="371"/>
      <c r="I1441" s="371"/>
      <c r="J1441" s="394"/>
      <c r="K1441" s="394"/>
      <c r="L1441" s="395"/>
    </row>
    <row r="1442" spans="1:12" s="355" customFormat="1" ht="23.45" customHeight="1">
      <c r="A1442" s="367"/>
      <c r="B1442" s="367"/>
      <c r="C1442" s="370"/>
      <c r="D1442" s="370"/>
      <c r="E1442" s="365"/>
      <c r="F1442" s="371"/>
      <c r="G1442" s="371"/>
      <c r="H1442" s="371"/>
      <c r="I1442" s="371"/>
      <c r="J1442" s="394"/>
      <c r="K1442" s="394"/>
      <c r="L1442" s="395"/>
    </row>
    <row r="1443" spans="1:12" s="355" customFormat="1" ht="23.45" customHeight="1">
      <c r="A1443" s="367"/>
      <c r="B1443" s="367"/>
      <c r="C1443" s="370"/>
      <c r="D1443" s="370"/>
      <c r="E1443" s="365"/>
      <c r="F1443" s="371"/>
      <c r="G1443" s="371"/>
      <c r="H1443" s="371"/>
      <c r="I1443" s="371"/>
      <c r="J1443" s="394"/>
      <c r="K1443" s="394"/>
      <c r="L1443" s="395"/>
    </row>
    <row r="1444" spans="1:12" s="355" customFormat="1" ht="23.45" customHeight="1">
      <c r="A1444" s="367"/>
      <c r="B1444" s="367"/>
      <c r="C1444" s="370"/>
      <c r="D1444" s="370"/>
      <c r="E1444" s="365"/>
      <c r="F1444" s="371"/>
      <c r="G1444" s="371"/>
      <c r="H1444" s="371"/>
      <c r="I1444" s="371"/>
      <c r="J1444" s="394"/>
      <c r="K1444" s="394"/>
      <c r="L1444" s="395"/>
    </row>
    <row r="1445" spans="1:12" s="355" customFormat="1" ht="23.45" customHeight="1">
      <c r="A1445" s="367"/>
      <c r="B1445" s="367"/>
      <c r="C1445" s="370"/>
      <c r="D1445" s="370"/>
      <c r="E1445" s="365"/>
      <c r="F1445" s="371"/>
      <c r="G1445" s="371"/>
      <c r="H1445" s="371"/>
      <c r="I1445" s="371"/>
      <c r="J1445" s="394"/>
      <c r="K1445" s="394"/>
      <c r="L1445" s="395"/>
    </row>
    <row r="1446" spans="1:12" s="355" customFormat="1" ht="23.45" customHeight="1">
      <c r="A1446" s="367"/>
      <c r="B1446" s="367"/>
      <c r="C1446" s="370"/>
      <c r="D1446" s="370"/>
      <c r="E1446" s="365"/>
      <c r="F1446" s="371"/>
      <c r="G1446" s="371"/>
      <c r="H1446" s="371"/>
      <c r="I1446" s="371"/>
      <c r="J1446" s="394"/>
      <c r="K1446" s="394"/>
      <c r="L1446" s="395"/>
    </row>
    <row r="1447" spans="1:12" s="355" customFormat="1" ht="23.45" customHeight="1">
      <c r="A1447" s="367"/>
      <c r="B1447" s="367"/>
      <c r="C1447" s="370"/>
      <c r="D1447" s="370"/>
      <c r="E1447" s="365"/>
      <c r="F1447" s="371"/>
      <c r="G1447" s="371"/>
      <c r="H1447" s="371"/>
      <c r="I1447" s="371"/>
      <c r="J1447" s="394"/>
      <c r="K1447" s="394"/>
      <c r="L1447" s="395"/>
    </row>
    <row r="1448" spans="1:12" s="355" customFormat="1" ht="23.45" customHeight="1">
      <c r="A1448" s="367"/>
      <c r="B1448" s="367"/>
      <c r="C1448" s="370"/>
      <c r="D1448" s="370"/>
      <c r="E1448" s="365"/>
      <c r="F1448" s="371"/>
      <c r="G1448" s="371"/>
      <c r="H1448" s="371"/>
      <c r="I1448" s="371"/>
      <c r="J1448" s="394"/>
      <c r="K1448" s="394"/>
      <c r="L1448" s="395"/>
    </row>
    <row r="1449" spans="1:12" s="355" customFormat="1" ht="23.45" customHeight="1">
      <c r="A1449" s="367"/>
      <c r="B1449" s="367"/>
      <c r="C1449" s="370"/>
      <c r="D1449" s="370"/>
      <c r="E1449" s="365"/>
      <c r="F1449" s="371"/>
      <c r="G1449" s="371"/>
      <c r="H1449" s="371"/>
      <c r="I1449" s="371"/>
      <c r="J1449" s="394"/>
      <c r="K1449" s="394"/>
      <c r="L1449" s="395"/>
    </row>
    <row r="1450" spans="1:12" s="355" customFormat="1" ht="23.45" customHeight="1">
      <c r="A1450" s="367"/>
      <c r="B1450" s="367"/>
      <c r="C1450" s="370"/>
      <c r="D1450" s="370"/>
      <c r="E1450" s="365"/>
      <c r="F1450" s="371"/>
      <c r="G1450" s="371"/>
      <c r="H1450" s="371"/>
      <c r="I1450" s="371"/>
      <c r="J1450" s="394"/>
      <c r="K1450" s="394"/>
      <c r="L1450" s="395"/>
    </row>
    <row r="1451" spans="1:12" s="355" customFormat="1" ht="23.45" customHeight="1">
      <c r="A1451" s="367"/>
      <c r="B1451" s="367"/>
      <c r="C1451" s="370"/>
      <c r="D1451" s="370"/>
      <c r="E1451" s="365"/>
      <c r="F1451" s="371"/>
      <c r="G1451" s="371"/>
      <c r="H1451" s="371"/>
      <c r="I1451" s="371"/>
      <c r="J1451" s="394"/>
      <c r="K1451" s="394"/>
      <c r="L1451" s="395"/>
    </row>
    <row r="1452" spans="1:12" s="355" customFormat="1" ht="23.45" customHeight="1">
      <c r="A1452" s="367"/>
      <c r="B1452" s="367"/>
      <c r="C1452" s="370"/>
      <c r="D1452" s="370"/>
      <c r="E1452" s="365"/>
      <c r="F1452" s="371"/>
      <c r="G1452" s="371"/>
      <c r="H1452" s="371"/>
      <c r="I1452" s="371"/>
      <c r="J1452" s="394"/>
      <c r="K1452" s="394"/>
      <c r="L1452" s="395"/>
    </row>
    <row r="1453" spans="1:12" s="355" customFormat="1" ht="23.45" customHeight="1">
      <c r="A1453" s="367"/>
      <c r="B1453" s="367"/>
      <c r="C1453" s="370"/>
      <c r="D1453" s="370"/>
      <c r="E1453" s="365"/>
      <c r="F1453" s="371"/>
      <c r="G1453" s="371"/>
      <c r="H1453" s="371"/>
      <c r="I1453" s="371"/>
      <c r="J1453" s="394"/>
      <c r="K1453" s="394"/>
      <c r="L1453" s="395"/>
    </row>
    <row r="1454" spans="1:12" s="355" customFormat="1" ht="23.45" customHeight="1">
      <c r="A1454" s="367"/>
      <c r="B1454" s="367"/>
      <c r="C1454" s="370"/>
      <c r="D1454" s="370"/>
      <c r="E1454" s="365"/>
      <c r="F1454" s="371"/>
      <c r="G1454" s="371"/>
      <c r="H1454" s="371"/>
      <c r="I1454" s="371"/>
      <c r="J1454" s="394"/>
      <c r="K1454" s="394"/>
      <c r="L1454" s="395"/>
    </row>
    <row r="1455" spans="1:12" s="355" customFormat="1" ht="23.45" customHeight="1">
      <c r="A1455" s="367"/>
      <c r="B1455" s="367"/>
      <c r="C1455" s="370"/>
      <c r="D1455" s="370"/>
      <c r="E1455" s="365"/>
      <c r="F1455" s="371"/>
      <c r="G1455" s="371"/>
      <c r="H1455" s="371"/>
      <c r="I1455" s="371"/>
      <c r="J1455" s="394"/>
      <c r="K1455" s="394"/>
      <c r="L1455" s="395"/>
    </row>
    <row r="1456" spans="1:12" s="355" customFormat="1" ht="23.45" customHeight="1">
      <c r="A1456" s="367"/>
      <c r="B1456" s="367"/>
      <c r="C1456" s="370"/>
      <c r="D1456" s="370"/>
      <c r="E1456" s="365"/>
      <c r="F1456" s="371"/>
      <c r="G1456" s="371"/>
      <c r="H1456" s="371"/>
      <c r="I1456" s="371"/>
      <c r="J1456" s="394"/>
      <c r="K1456" s="394"/>
      <c r="L1456" s="395"/>
    </row>
    <row r="1457" spans="1:12" s="355" customFormat="1" ht="23.45" customHeight="1">
      <c r="A1457" s="367"/>
      <c r="B1457" s="367"/>
      <c r="C1457" s="370"/>
      <c r="D1457" s="370"/>
      <c r="E1457" s="365"/>
      <c r="F1457" s="371"/>
      <c r="G1457" s="371"/>
      <c r="H1457" s="371"/>
      <c r="I1457" s="371"/>
      <c r="J1457" s="394"/>
      <c r="K1457" s="394"/>
      <c r="L1457" s="395"/>
    </row>
    <row r="1458" spans="1:12" s="355" customFormat="1" ht="23.45" customHeight="1">
      <c r="A1458" s="367"/>
      <c r="B1458" s="367"/>
      <c r="C1458" s="370"/>
      <c r="D1458" s="370"/>
      <c r="E1458" s="365"/>
      <c r="F1458" s="371"/>
      <c r="G1458" s="371"/>
      <c r="H1458" s="371"/>
      <c r="I1458" s="371"/>
      <c r="J1458" s="394"/>
      <c r="K1458" s="394"/>
      <c r="L1458" s="395"/>
    </row>
    <row r="1459" spans="1:12" s="355" customFormat="1" ht="23.45" customHeight="1">
      <c r="A1459" s="367"/>
      <c r="B1459" s="367"/>
      <c r="C1459" s="370"/>
      <c r="D1459" s="370"/>
      <c r="E1459" s="365"/>
      <c r="F1459" s="371"/>
      <c r="G1459" s="371"/>
      <c r="H1459" s="371"/>
      <c r="I1459" s="371"/>
      <c r="J1459" s="394"/>
      <c r="K1459" s="394"/>
      <c r="L1459" s="395"/>
    </row>
    <row r="1460" spans="1:12" s="355" customFormat="1" ht="23.45" customHeight="1">
      <c r="A1460" s="367"/>
      <c r="B1460" s="367"/>
      <c r="C1460" s="370"/>
      <c r="D1460" s="370"/>
      <c r="E1460" s="365"/>
      <c r="F1460" s="371"/>
      <c r="G1460" s="371"/>
      <c r="H1460" s="371"/>
      <c r="I1460" s="371"/>
      <c r="J1460" s="394"/>
      <c r="K1460" s="394"/>
      <c r="L1460" s="395"/>
    </row>
    <row r="1461" spans="1:12" s="355" customFormat="1" ht="23.45" customHeight="1">
      <c r="A1461" s="367"/>
      <c r="B1461" s="367"/>
      <c r="C1461" s="370"/>
      <c r="D1461" s="370"/>
      <c r="E1461" s="365"/>
      <c r="F1461" s="371"/>
      <c r="G1461" s="371"/>
      <c r="H1461" s="371"/>
      <c r="I1461" s="371"/>
      <c r="J1461" s="394"/>
      <c r="K1461" s="394"/>
      <c r="L1461" s="395"/>
    </row>
    <row r="1462" spans="1:12" s="355" customFormat="1" ht="23.45" customHeight="1">
      <c r="A1462" s="367"/>
      <c r="B1462" s="367"/>
      <c r="C1462" s="370"/>
      <c r="D1462" s="370"/>
      <c r="E1462" s="365"/>
      <c r="F1462" s="371"/>
      <c r="G1462" s="371"/>
      <c r="H1462" s="371"/>
      <c r="I1462" s="371"/>
      <c r="J1462" s="394"/>
      <c r="K1462" s="394"/>
      <c r="L1462" s="395"/>
    </row>
    <row r="1463" spans="1:12" s="355" customFormat="1" ht="23.45" customHeight="1">
      <c r="A1463" s="367"/>
      <c r="B1463" s="367"/>
      <c r="C1463" s="370"/>
      <c r="D1463" s="370"/>
      <c r="E1463" s="365"/>
      <c r="F1463" s="371"/>
      <c r="G1463" s="371"/>
      <c r="H1463" s="371"/>
      <c r="I1463" s="371"/>
      <c r="J1463" s="394"/>
      <c r="K1463" s="394"/>
      <c r="L1463" s="395"/>
    </row>
    <row r="1464" spans="1:12" s="355" customFormat="1" ht="23.45" customHeight="1">
      <c r="A1464" s="367"/>
      <c r="B1464" s="367"/>
      <c r="C1464" s="370"/>
      <c r="D1464" s="370"/>
      <c r="E1464" s="365"/>
      <c r="F1464" s="371"/>
      <c r="G1464" s="371"/>
      <c r="H1464" s="371"/>
      <c r="I1464" s="371"/>
      <c r="J1464" s="394"/>
      <c r="K1464" s="394"/>
      <c r="L1464" s="395"/>
    </row>
    <row r="1465" spans="1:12" s="355" customFormat="1" ht="23.45" customHeight="1">
      <c r="A1465" s="367"/>
      <c r="B1465" s="367"/>
      <c r="C1465" s="370"/>
      <c r="D1465" s="370"/>
      <c r="E1465" s="365"/>
      <c r="F1465" s="371"/>
      <c r="G1465" s="371"/>
      <c r="H1465" s="371"/>
      <c r="I1465" s="371"/>
      <c r="J1465" s="394"/>
      <c r="K1465" s="394"/>
      <c r="L1465" s="395"/>
    </row>
    <row r="1466" spans="1:12" s="355" customFormat="1" ht="23.45" customHeight="1">
      <c r="A1466" s="367"/>
      <c r="B1466" s="367"/>
      <c r="C1466" s="370"/>
      <c r="D1466" s="370"/>
      <c r="E1466" s="365"/>
      <c r="F1466" s="371"/>
      <c r="G1466" s="371"/>
      <c r="H1466" s="371"/>
      <c r="I1466" s="371"/>
      <c r="J1466" s="394"/>
      <c r="K1466" s="394"/>
      <c r="L1466" s="395"/>
    </row>
    <row r="1467" spans="1:12" s="355" customFormat="1" ht="23.45" customHeight="1">
      <c r="A1467" s="367"/>
      <c r="B1467" s="367"/>
      <c r="C1467" s="370"/>
      <c r="D1467" s="370"/>
      <c r="E1467" s="365"/>
      <c r="F1467" s="371"/>
      <c r="G1467" s="371"/>
      <c r="H1467" s="371"/>
      <c r="I1467" s="371"/>
      <c r="J1467" s="394"/>
      <c r="K1467" s="394"/>
      <c r="L1467" s="395"/>
    </row>
    <row r="1468" spans="1:12" s="355" customFormat="1" ht="23.45" customHeight="1">
      <c r="A1468" s="367"/>
      <c r="B1468" s="367"/>
      <c r="C1468" s="370"/>
      <c r="D1468" s="370"/>
      <c r="E1468" s="365"/>
      <c r="F1468" s="371"/>
      <c r="G1468" s="371"/>
      <c r="H1468" s="371"/>
      <c r="I1468" s="371"/>
      <c r="J1468" s="394"/>
      <c r="K1468" s="394"/>
      <c r="L1468" s="395"/>
    </row>
    <row r="1469" spans="1:12" s="355" customFormat="1" ht="23.45" customHeight="1">
      <c r="A1469" s="367"/>
      <c r="B1469" s="367"/>
      <c r="C1469" s="370"/>
      <c r="D1469" s="370"/>
      <c r="E1469" s="365"/>
      <c r="F1469" s="371"/>
      <c r="G1469" s="371"/>
      <c r="H1469" s="371"/>
      <c r="I1469" s="371"/>
      <c r="J1469" s="394"/>
      <c r="K1469" s="394"/>
      <c r="L1469" s="395"/>
    </row>
    <row r="1470" spans="1:12" s="355" customFormat="1" ht="23.45" customHeight="1">
      <c r="A1470" s="367"/>
      <c r="B1470" s="367"/>
      <c r="C1470" s="370"/>
      <c r="D1470" s="370"/>
      <c r="E1470" s="365"/>
      <c r="F1470" s="371"/>
      <c r="G1470" s="371"/>
      <c r="H1470" s="371"/>
      <c r="I1470" s="371"/>
      <c r="J1470" s="394"/>
      <c r="K1470" s="394"/>
      <c r="L1470" s="395"/>
    </row>
    <row r="1471" spans="1:12" s="355" customFormat="1" ht="23.45" customHeight="1">
      <c r="A1471" s="367"/>
      <c r="B1471" s="367"/>
      <c r="C1471" s="370"/>
      <c r="D1471" s="370"/>
      <c r="E1471" s="365"/>
      <c r="F1471" s="371"/>
      <c r="G1471" s="371"/>
      <c r="H1471" s="371"/>
      <c r="I1471" s="371"/>
      <c r="J1471" s="394"/>
      <c r="K1471" s="394"/>
      <c r="L1471" s="395"/>
    </row>
    <row r="1472" spans="1:12" s="355" customFormat="1" ht="23.45" customHeight="1">
      <c r="A1472" s="367"/>
      <c r="B1472" s="367"/>
      <c r="C1472" s="370"/>
      <c r="D1472" s="370"/>
      <c r="E1472" s="365"/>
      <c r="F1472" s="371"/>
      <c r="G1472" s="371"/>
      <c r="H1472" s="371"/>
      <c r="I1472" s="371"/>
      <c r="J1472" s="394"/>
      <c r="K1472" s="394"/>
      <c r="L1472" s="395"/>
    </row>
    <row r="1473" spans="1:12" s="355" customFormat="1" ht="23.45" customHeight="1">
      <c r="A1473" s="367"/>
      <c r="B1473" s="367"/>
      <c r="C1473" s="370"/>
      <c r="D1473" s="370"/>
      <c r="E1473" s="365"/>
      <c r="F1473" s="371"/>
      <c r="G1473" s="371"/>
      <c r="H1473" s="371"/>
      <c r="I1473" s="371"/>
      <c r="J1473" s="394"/>
      <c r="K1473" s="394"/>
      <c r="L1473" s="395"/>
    </row>
    <row r="1474" spans="1:12" s="355" customFormat="1" ht="23.45" customHeight="1">
      <c r="A1474" s="367"/>
      <c r="B1474" s="367"/>
      <c r="C1474" s="370"/>
      <c r="D1474" s="370"/>
      <c r="E1474" s="365"/>
      <c r="F1474" s="371"/>
      <c r="G1474" s="371"/>
      <c r="H1474" s="371"/>
      <c r="I1474" s="371"/>
      <c r="J1474" s="394"/>
      <c r="K1474" s="394"/>
      <c r="L1474" s="395"/>
    </row>
    <row r="1475" spans="1:12" s="355" customFormat="1" ht="23.45" customHeight="1">
      <c r="A1475" s="367"/>
      <c r="B1475" s="367"/>
      <c r="C1475" s="370"/>
      <c r="D1475" s="370"/>
      <c r="E1475" s="365"/>
      <c r="F1475" s="371"/>
      <c r="G1475" s="371"/>
      <c r="H1475" s="371"/>
      <c r="I1475" s="371"/>
      <c r="J1475" s="394"/>
      <c r="K1475" s="394"/>
      <c r="L1475" s="395"/>
    </row>
    <row r="1476" spans="1:12" s="355" customFormat="1" ht="23.45" customHeight="1">
      <c r="A1476" s="367"/>
      <c r="B1476" s="367"/>
      <c r="C1476" s="370"/>
      <c r="D1476" s="370"/>
      <c r="E1476" s="365"/>
      <c r="F1476" s="371"/>
      <c r="G1476" s="371"/>
      <c r="H1476" s="371"/>
      <c r="I1476" s="371"/>
      <c r="J1476" s="394"/>
      <c r="K1476" s="394"/>
      <c r="L1476" s="395"/>
    </row>
    <row r="1477" spans="1:12" s="355" customFormat="1" ht="23.45" customHeight="1">
      <c r="A1477" s="367"/>
      <c r="B1477" s="367"/>
      <c r="C1477" s="370"/>
      <c r="D1477" s="370"/>
      <c r="E1477" s="365"/>
      <c r="F1477" s="371"/>
      <c r="G1477" s="371"/>
      <c r="H1477" s="371"/>
      <c r="I1477" s="371"/>
      <c r="J1477" s="394"/>
      <c r="K1477" s="394"/>
      <c r="L1477" s="395"/>
    </row>
    <row r="1478" spans="1:12" s="355" customFormat="1" ht="23.45" customHeight="1">
      <c r="A1478" s="367"/>
      <c r="B1478" s="367"/>
      <c r="C1478" s="370"/>
      <c r="D1478" s="370"/>
      <c r="E1478" s="365"/>
      <c r="F1478" s="371"/>
      <c r="G1478" s="371"/>
      <c r="H1478" s="371"/>
      <c r="I1478" s="371"/>
      <c r="J1478" s="394"/>
      <c r="K1478" s="394"/>
      <c r="L1478" s="395"/>
    </row>
    <row r="1479" spans="1:12" s="355" customFormat="1" ht="23.45" customHeight="1">
      <c r="A1479" s="367"/>
      <c r="B1479" s="367"/>
      <c r="C1479" s="370"/>
      <c r="D1479" s="370"/>
      <c r="E1479" s="365"/>
      <c r="F1479" s="371"/>
      <c r="G1479" s="371"/>
      <c r="H1479" s="371"/>
      <c r="I1479" s="371"/>
      <c r="J1479" s="394"/>
      <c r="K1479" s="394"/>
      <c r="L1479" s="395"/>
    </row>
    <row r="1480" spans="1:12" s="355" customFormat="1" ht="23.45" customHeight="1">
      <c r="A1480" s="367"/>
      <c r="B1480" s="367"/>
      <c r="C1480" s="370"/>
      <c r="D1480" s="370"/>
      <c r="E1480" s="365"/>
      <c r="F1480" s="371"/>
      <c r="G1480" s="371"/>
      <c r="H1480" s="371"/>
      <c r="I1480" s="371"/>
      <c r="J1480" s="394"/>
      <c r="K1480" s="394"/>
      <c r="L1480" s="395"/>
    </row>
    <row r="1481" spans="1:12" s="355" customFormat="1" ht="23.45" customHeight="1">
      <c r="A1481" s="367"/>
      <c r="B1481" s="367"/>
      <c r="C1481" s="370"/>
      <c r="D1481" s="370"/>
      <c r="E1481" s="365"/>
      <c r="F1481" s="371"/>
      <c r="G1481" s="371"/>
      <c r="H1481" s="371"/>
      <c r="I1481" s="371"/>
      <c r="J1481" s="394"/>
      <c r="K1481" s="394"/>
      <c r="L1481" s="395"/>
    </row>
    <row r="1482" spans="1:12" s="355" customFormat="1" ht="23.45" customHeight="1">
      <c r="A1482" s="367"/>
      <c r="B1482" s="367"/>
      <c r="C1482" s="370"/>
      <c r="D1482" s="370"/>
      <c r="E1482" s="365"/>
      <c r="F1482" s="371"/>
      <c r="G1482" s="371"/>
      <c r="H1482" s="371"/>
      <c r="I1482" s="371"/>
      <c r="J1482" s="394"/>
      <c r="K1482" s="394"/>
      <c r="L1482" s="395"/>
    </row>
    <row r="1483" spans="1:12" s="355" customFormat="1" ht="23.45" customHeight="1">
      <c r="A1483" s="367"/>
      <c r="B1483" s="367"/>
      <c r="C1483" s="370"/>
      <c r="D1483" s="370"/>
      <c r="E1483" s="365"/>
      <c r="F1483" s="371"/>
      <c r="G1483" s="371"/>
      <c r="H1483" s="371"/>
      <c r="I1483" s="371"/>
      <c r="J1483" s="394"/>
      <c r="K1483" s="394"/>
      <c r="L1483" s="395"/>
    </row>
    <row r="1484" spans="1:12" s="355" customFormat="1" ht="23.45" customHeight="1">
      <c r="A1484" s="367"/>
      <c r="B1484" s="367"/>
      <c r="C1484" s="370"/>
      <c r="D1484" s="370"/>
      <c r="E1484" s="365"/>
      <c r="F1484" s="371"/>
      <c r="G1484" s="371"/>
      <c r="H1484" s="371"/>
      <c r="I1484" s="371"/>
      <c r="J1484" s="394"/>
      <c r="K1484" s="394"/>
      <c r="L1484" s="395"/>
    </row>
    <row r="1485" spans="1:12" s="355" customFormat="1" ht="23.45" customHeight="1">
      <c r="A1485" s="367"/>
      <c r="B1485" s="367"/>
      <c r="C1485" s="370"/>
      <c r="D1485" s="370"/>
      <c r="E1485" s="365"/>
      <c r="F1485" s="371"/>
      <c r="G1485" s="371"/>
      <c r="H1485" s="371"/>
      <c r="I1485" s="371"/>
      <c r="J1485" s="394"/>
      <c r="K1485" s="394"/>
      <c r="L1485" s="395"/>
    </row>
    <row r="1486" spans="1:12" s="355" customFormat="1" ht="23.45" customHeight="1">
      <c r="A1486" s="367"/>
      <c r="B1486" s="367"/>
      <c r="C1486" s="370"/>
      <c r="D1486" s="370"/>
      <c r="E1486" s="365"/>
      <c r="F1486" s="371"/>
      <c r="G1486" s="371"/>
      <c r="H1486" s="371"/>
      <c r="I1486" s="371"/>
      <c r="J1486" s="394"/>
      <c r="K1486" s="394"/>
      <c r="L1486" s="395"/>
    </row>
    <row r="1487" spans="1:12" s="355" customFormat="1" ht="23.45" customHeight="1">
      <c r="A1487" s="367"/>
      <c r="B1487" s="367"/>
      <c r="C1487" s="370"/>
      <c r="D1487" s="370"/>
      <c r="E1487" s="365"/>
      <c r="F1487" s="371"/>
      <c r="G1487" s="371"/>
      <c r="H1487" s="371"/>
      <c r="I1487" s="371"/>
      <c r="J1487" s="394"/>
      <c r="K1487" s="394"/>
      <c r="L1487" s="395"/>
    </row>
    <row r="1488" spans="1:12" s="355" customFormat="1" ht="23.45" customHeight="1">
      <c r="A1488" s="367"/>
      <c r="B1488" s="367"/>
      <c r="C1488" s="370"/>
      <c r="D1488" s="370"/>
      <c r="E1488" s="365"/>
      <c r="F1488" s="371"/>
      <c r="G1488" s="371"/>
      <c r="H1488" s="371"/>
      <c r="I1488" s="371"/>
      <c r="J1488" s="394"/>
      <c r="K1488" s="394"/>
      <c r="L1488" s="395"/>
    </row>
    <row r="1489" spans="1:12" s="355" customFormat="1" ht="23.45" customHeight="1">
      <c r="A1489" s="367"/>
      <c r="B1489" s="367"/>
      <c r="C1489" s="370"/>
      <c r="D1489" s="370"/>
      <c r="E1489" s="365"/>
      <c r="F1489" s="371"/>
      <c r="G1489" s="371"/>
      <c r="H1489" s="371"/>
      <c r="I1489" s="371"/>
      <c r="J1489" s="394"/>
      <c r="K1489" s="394"/>
      <c r="L1489" s="395"/>
    </row>
    <row r="1490" spans="1:12" s="355" customFormat="1" ht="23.45" customHeight="1">
      <c r="A1490" s="367"/>
      <c r="B1490" s="367"/>
      <c r="C1490" s="370"/>
      <c r="D1490" s="370"/>
      <c r="E1490" s="365"/>
      <c r="F1490" s="371"/>
      <c r="G1490" s="371"/>
      <c r="H1490" s="371"/>
      <c r="I1490" s="371"/>
      <c r="J1490" s="394"/>
      <c r="K1490" s="394"/>
      <c r="L1490" s="395"/>
    </row>
    <row r="1491" spans="1:12" s="355" customFormat="1" ht="23.45" customHeight="1">
      <c r="A1491" s="367"/>
      <c r="B1491" s="367"/>
      <c r="C1491" s="370"/>
      <c r="D1491" s="370"/>
      <c r="E1491" s="365"/>
      <c r="F1491" s="371"/>
      <c r="G1491" s="371"/>
      <c r="H1491" s="371"/>
      <c r="I1491" s="371"/>
      <c r="J1491" s="394"/>
      <c r="K1491" s="394"/>
      <c r="L1491" s="395"/>
    </row>
    <row r="1492" spans="1:12" s="355" customFormat="1" ht="23.45" customHeight="1">
      <c r="A1492" s="367"/>
      <c r="B1492" s="367"/>
      <c r="C1492" s="370"/>
      <c r="D1492" s="370"/>
      <c r="E1492" s="365"/>
      <c r="F1492" s="371"/>
      <c r="G1492" s="371"/>
      <c r="H1492" s="371"/>
      <c r="I1492" s="371"/>
      <c r="J1492" s="394"/>
      <c r="K1492" s="394"/>
      <c r="L1492" s="395"/>
    </row>
    <row r="1493" spans="1:12" s="355" customFormat="1" ht="23.45" customHeight="1">
      <c r="A1493" s="367"/>
      <c r="B1493" s="367"/>
      <c r="C1493" s="370"/>
      <c r="D1493" s="370"/>
      <c r="E1493" s="365"/>
      <c r="F1493" s="371"/>
      <c r="G1493" s="371"/>
      <c r="H1493" s="371"/>
      <c r="I1493" s="371"/>
      <c r="J1493" s="394"/>
      <c r="K1493" s="394"/>
      <c r="L1493" s="395"/>
    </row>
    <row r="1494" spans="1:12" s="355" customFormat="1" ht="23.45" customHeight="1">
      <c r="A1494" s="367"/>
      <c r="B1494" s="367"/>
      <c r="C1494" s="370"/>
      <c r="D1494" s="370"/>
      <c r="E1494" s="365"/>
      <c r="F1494" s="371"/>
      <c r="G1494" s="371"/>
      <c r="H1494" s="371"/>
      <c r="I1494" s="371"/>
      <c r="J1494" s="394"/>
      <c r="K1494" s="394"/>
      <c r="L1494" s="395"/>
    </row>
    <row r="1495" spans="1:12" s="355" customFormat="1" ht="23.45" customHeight="1">
      <c r="A1495" s="367"/>
      <c r="B1495" s="367"/>
      <c r="C1495" s="370"/>
      <c r="D1495" s="370"/>
      <c r="E1495" s="365"/>
      <c r="F1495" s="371"/>
      <c r="G1495" s="371"/>
      <c r="H1495" s="371"/>
      <c r="I1495" s="371"/>
      <c r="J1495" s="394"/>
      <c r="K1495" s="394"/>
      <c r="L1495" s="395"/>
    </row>
    <row r="1496" spans="1:12" s="355" customFormat="1" ht="23.45" customHeight="1">
      <c r="A1496" s="367"/>
      <c r="B1496" s="367"/>
      <c r="C1496" s="370"/>
      <c r="D1496" s="370"/>
      <c r="E1496" s="365"/>
      <c r="F1496" s="371"/>
      <c r="G1496" s="371"/>
      <c r="H1496" s="371"/>
      <c r="I1496" s="371"/>
      <c r="J1496" s="394"/>
      <c r="K1496" s="394"/>
      <c r="L1496" s="395"/>
    </row>
    <row r="1497" spans="1:12" s="355" customFormat="1" ht="23.45" customHeight="1">
      <c r="A1497" s="367"/>
      <c r="B1497" s="367"/>
      <c r="C1497" s="370"/>
      <c r="D1497" s="370"/>
      <c r="E1497" s="365"/>
      <c r="F1497" s="371"/>
      <c r="G1497" s="371"/>
      <c r="H1497" s="371"/>
      <c r="I1497" s="371"/>
      <c r="J1497" s="394"/>
      <c r="K1497" s="394"/>
      <c r="L1497" s="395"/>
    </row>
    <row r="1498" spans="1:12" s="355" customFormat="1" ht="23.45" customHeight="1">
      <c r="A1498" s="367"/>
      <c r="B1498" s="367"/>
      <c r="C1498" s="370"/>
      <c r="D1498" s="370"/>
      <c r="E1498" s="365"/>
      <c r="F1498" s="371"/>
      <c r="G1498" s="371"/>
      <c r="H1498" s="371"/>
      <c r="I1498" s="371"/>
      <c r="J1498" s="394"/>
      <c r="K1498" s="394"/>
      <c r="L1498" s="395"/>
    </row>
    <row r="1499" spans="1:12" s="355" customFormat="1" ht="23.45" customHeight="1">
      <c r="A1499" s="367"/>
      <c r="B1499" s="367"/>
      <c r="C1499" s="370"/>
      <c r="D1499" s="370"/>
      <c r="E1499" s="365"/>
      <c r="F1499" s="371"/>
      <c r="G1499" s="371"/>
      <c r="H1499" s="371"/>
      <c r="I1499" s="371"/>
      <c r="J1499" s="394"/>
      <c r="K1499" s="394"/>
      <c r="L1499" s="395"/>
    </row>
    <row r="1500" spans="1:12" s="355" customFormat="1" ht="23.45" customHeight="1">
      <c r="A1500" s="367"/>
      <c r="B1500" s="367"/>
      <c r="C1500" s="370"/>
      <c r="D1500" s="370"/>
      <c r="E1500" s="365"/>
      <c r="F1500" s="371"/>
      <c r="G1500" s="371"/>
      <c r="H1500" s="371"/>
      <c r="I1500" s="371"/>
      <c r="J1500" s="394"/>
      <c r="K1500" s="394"/>
      <c r="L1500" s="395"/>
    </row>
    <row r="1501" spans="1:12" s="355" customFormat="1" ht="23.45" customHeight="1">
      <c r="A1501" s="367"/>
      <c r="B1501" s="367"/>
      <c r="C1501" s="370"/>
      <c r="D1501" s="370"/>
      <c r="E1501" s="365"/>
      <c r="F1501" s="371"/>
      <c r="G1501" s="371"/>
      <c r="H1501" s="371"/>
      <c r="I1501" s="371"/>
      <c r="J1501" s="394"/>
      <c r="K1501" s="394"/>
      <c r="L1501" s="395"/>
    </row>
    <row r="1502" spans="1:12" s="355" customFormat="1" ht="23.45" customHeight="1">
      <c r="A1502" s="367"/>
      <c r="B1502" s="367"/>
      <c r="C1502" s="370"/>
      <c r="D1502" s="370"/>
      <c r="E1502" s="365"/>
      <c r="F1502" s="371"/>
      <c r="G1502" s="371"/>
      <c r="H1502" s="371"/>
      <c r="I1502" s="371"/>
      <c r="J1502" s="394"/>
      <c r="K1502" s="394"/>
      <c r="L1502" s="395"/>
    </row>
    <row r="1503" spans="1:12" s="355" customFormat="1" ht="23.45" customHeight="1">
      <c r="A1503" s="367"/>
      <c r="B1503" s="367"/>
      <c r="C1503" s="370"/>
      <c r="D1503" s="370"/>
      <c r="E1503" s="365"/>
      <c r="F1503" s="371"/>
      <c r="G1503" s="371"/>
      <c r="H1503" s="371"/>
      <c r="I1503" s="371"/>
      <c r="J1503" s="394"/>
      <c r="K1503" s="394"/>
      <c r="L1503" s="395"/>
    </row>
  </sheetData>
  <dataConsolidate/>
  <mergeCells count="4">
    <mergeCell ref="A2:I2"/>
    <mergeCell ref="A3:E3"/>
    <mergeCell ref="F3:G3"/>
    <mergeCell ref="H3:I3"/>
  </mergeCells>
  <pageMargins left="0.55118110236220474" right="0.31496062992125984" top="0.98425196850393704" bottom="0.98425196850393704" header="0.51181102362204722" footer="0.51181102362204722"/>
  <pageSetup paperSize="9" scale="95" orientation="portrait" useFirstPageNumber="1" r:id="rId1"/>
  <headerFooter alignWithMargins="0">
    <oddHeader>&amp;L&amp;14
      &amp;C&amp;"Arial CE,tučné\&amp;14
SEZNAM PRACÍ A DODÁVEK&amp;Rstránka č.&amp;P</oddHeader>
  </headerFooter>
  <colBreaks count="1" manualBreakCount="1">
    <brk id="10" max="18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46</vt:i4>
      </vt:variant>
    </vt:vector>
  </HeadingPairs>
  <TitlesOfParts>
    <vt:vector size="56" baseType="lpstr">
      <vt:lpstr>Všeobecné pomínky</vt:lpstr>
      <vt:lpstr>Stavba</vt:lpstr>
      <vt:lpstr>VzorPolozky</vt:lpstr>
      <vt:lpstr>Rozpočet Pol</vt:lpstr>
      <vt:lpstr>ZTI</vt:lpstr>
      <vt:lpstr>Plyn</vt:lpstr>
      <vt:lpstr>GHZ</vt:lpstr>
      <vt:lpstr>ESI</vt:lpstr>
      <vt:lpstr>ESL</vt:lpstr>
      <vt:lpstr>VZT</vt:lpstr>
      <vt:lpstr>CenaCelkem</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ESI!Názvy_tisku</vt:lpstr>
      <vt:lpstr>ESL!Názvy_tisku</vt:lpstr>
      <vt:lpstr>Plyn!Názvy_tisku</vt:lpstr>
      <vt:lpstr>ZTI!Názvy_tisku</vt:lpstr>
      <vt:lpstr>oadresa</vt:lpstr>
      <vt:lpstr>Stavba!Objednatel</vt:lpstr>
      <vt:lpstr>ESI!Oblast_tisku</vt:lpstr>
      <vt:lpstr>ESL!Oblast_tisku</vt:lpstr>
      <vt:lpstr>GHZ!Oblast_tisku</vt:lpstr>
      <vt:lpstr>'Rozpočet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ZakladDPHZakl</vt:lpstr>
      <vt:lpstr>Zaokrouhleni</vt:lpstr>
      <vt:lpstr>Zhotovitel</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lastPrinted>2014-02-28T09:52:57Z</cp:lastPrinted>
  <dcterms:created xsi:type="dcterms:W3CDTF">2009-04-08T07:15:50Z</dcterms:created>
  <dcterms:modified xsi:type="dcterms:W3CDTF">2019-06-28T04:42:39Z</dcterms:modified>
</cp:coreProperties>
</file>